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7695" windowHeight="8250" tabRatio="867" activeTab="13"/>
  </bookViews>
  <sheets>
    <sheet name="1. Mérleg Város összesen" sheetId="1" r:id="rId1"/>
    <sheet name=" 1.1. Mérleg Önkorm." sheetId="59" r:id="rId2"/>
    <sheet name=" 1.2. Mérleg Hivatal" sheetId="60" r:id="rId3"/>
    <sheet name="1.3 GAMESZ Mérleg" sheetId="91" r:id="rId4"/>
    <sheet name="1.4. Óvoda Mérleg" sheetId="63" r:id="rId5"/>
    <sheet name="1.5. Bölcsőde Mérleg" sheetId="70" r:id="rId6"/>
    <sheet name="1.6. Könyvtár Mérleg" sheetId="77" r:id="rId7"/>
    <sheet name="1.7. Műv. Ház Mérleg" sheetId="84" r:id="rId8"/>
    <sheet name=" 1.8. Mérleg Id. Otthona" sheetId="61" r:id="rId9"/>
    <sheet name=" 2. Működési" sheetId="19" r:id="rId10"/>
    <sheet name="2.1. Önk. működ." sheetId="22" r:id="rId11"/>
    <sheet name="2.1.1. Önk.műk.köt." sheetId="2" r:id="rId12"/>
    <sheet name=" 2.1.2. Önk.műk.önként" sheetId="28" r:id="rId13"/>
    <sheet name="3. Felhalmozási" sheetId="20" r:id="rId14"/>
    <sheet name="3.1.  Önk. felhalm. " sheetId="24" r:id="rId15"/>
    <sheet name=" 3.1.1. Önk.felh.köt." sheetId="32" r:id="rId16"/>
    <sheet name="3.1.2.  Önk.felh.önként" sheetId="33" r:id="rId17"/>
    <sheet name="4. Ph. M-F. " sheetId="51" r:id="rId18"/>
    <sheet name="4.1. Ph. M-F. köt." sheetId="52" r:id="rId19"/>
    <sheet name="4.2. PH. M-F. Önk." sheetId="53" r:id="rId20"/>
    <sheet name="4.3. PH. M-F. állami" sheetId="54" r:id="rId21"/>
    <sheet name="5. Ktv-i szervek M-F.bev " sheetId="98" r:id="rId22"/>
    <sheet name="5.1. GAMESZ M-F.bev" sheetId="100" r:id="rId23"/>
    <sheet name="5.1.1.GAMESZ M-F. köt." sheetId="101" r:id="rId24"/>
    <sheet name="5.1.2.GAMESZ M-F. önk." sheetId="102" r:id="rId25"/>
    <sheet name="5.2. Óvoda M-F.bev." sheetId="64" r:id="rId26"/>
    <sheet name="5.2.1.Óvoda M-F. köt." sheetId="65" r:id="rId27"/>
    <sheet name="5.2.2.Óvoda M-F. önk." sheetId="66" r:id="rId28"/>
    <sheet name="5.3.Bölcsőde M-F.bev." sheetId="71" r:id="rId29"/>
    <sheet name="5.3.1Bölcsőde M-F. köt." sheetId="72" r:id="rId30"/>
    <sheet name="5.3.2.Bölcsőde M-F. önk." sheetId="73" r:id="rId31"/>
    <sheet name="5.4. Könyvtár M-F.bev" sheetId="78" r:id="rId32"/>
    <sheet name="5.4.1.Könyvtár M-F. köt." sheetId="79" r:id="rId33"/>
    <sheet name="5.4.2.Könyvtár M-F. önk." sheetId="80" r:id="rId34"/>
    <sheet name="5.5.Műv. Ház M-F.bev" sheetId="85" r:id="rId35"/>
    <sheet name="5.5.1.Műv. Ház M-F. köt." sheetId="86" r:id="rId36"/>
    <sheet name="5.5.2.Műv. Ház M-F. önk." sheetId="87" r:id="rId37"/>
    <sheet name="5.6. Idősek Otthona M-F.bev" sheetId="31" r:id="rId38"/>
    <sheet name="5.6.1. Id. Otthona M-F. köt." sheetId="39" r:id="rId39"/>
    <sheet name="5.6.2.  Id. Otthona M-F. önk." sheetId="40" r:id="rId40"/>
    <sheet name="6.  Kiad. mindössz." sheetId="8" r:id="rId41"/>
    <sheet name="7. Önk.M-F.kiad.össz." sheetId="41" r:id="rId42"/>
    <sheet name=" 7.1. Önk.M-F.kiad.köt. " sheetId="42" r:id="rId43"/>
    <sheet name="7.2.  Önk.M-F.kiad.önk." sheetId="43" r:id="rId44"/>
    <sheet name="8.PH.M-F.kiad.össz." sheetId="55" r:id="rId45"/>
    <sheet name="8.1.PH.M-F.kiad.Köt." sheetId="56" r:id="rId46"/>
    <sheet name="8.2.PH.M-F.kiad.önk." sheetId="57" r:id="rId47"/>
    <sheet name="8.3.PH.M-F.kiad.önk.Állami" sheetId="58" r:id="rId48"/>
    <sheet name="9.Ktv-i szervek.kiad.össz." sheetId="99" r:id="rId49"/>
    <sheet name="9.1.GAMESZ M-F.kiad.össz." sheetId="103" r:id="rId50"/>
    <sheet name="9.1.1.GAMESZ M-F.kiad köt." sheetId="104" r:id="rId51"/>
    <sheet name="9.1.2.GAMESZ M-F.kiad.önk." sheetId="105" r:id="rId52"/>
    <sheet name="9.2.Óvoda M-F.kiad.össz." sheetId="67" r:id="rId53"/>
    <sheet name="9.2.1.Óvoda M-F.kiad köt." sheetId="68" r:id="rId54"/>
    <sheet name="9.2.2.Óvoda M-F.kiad.önk." sheetId="62" r:id="rId55"/>
    <sheet name="9.3.Bölcsőde M-F.kiad.össz." sheetId="74" r:id="rId56"/>
    <sheet name="9.3.1Bölcsőde M-F.kiad köt." sheetId="75" r:id="rId57"/>
    <sheet name="9.3.2.Bölcsőde M-F.kiad.önk." sheetId="76" r:id="rId58"/>
    <sheet name="9.4.Könyvtár M-F.kiad.össz." sheetId="81" r:id="rId59"/>
    <sheet name="9.4.1.Könyvtár M-F.kiad köt." sheetId="82" r:id="rId60"/>
    <sheet name="9.4.2.Könyvtár M-F.kiad.önk." sheetId="83" r:id="rId61"/>
    <sheet name="9.5.Műv. Ház M-F.kiad.össz." sheetId="88" r:id="rId62"/>
    <sheet name="9.5.1Műv. Ház M-F.kiad köt." sheetId="89" r:id="rId63"/>
    <sheet name="9.5.2.Műv. Ház M-F.kiad.önk." sheetId="90" r:id="rId64"/>
    <sheet name="9.6.Id. Otthona M-F.kiad.össz." sheetId="48" r:id="rId65"/>
    <sheet name="9.6.1.Id.Otthona M-F.kiad köt." sheetId="49" r:id="rId66"/>
    <sheet name="9.6.2Id. Otthona M-F.kiad.önk." sheetId="50" r:id="rId67"/>
  </sheets>
  <definedNames>
    <definedName name="_xlnm.Print_Titles" localSheetId="42">' 7.1. Önk.M-F.kiad.köt. '!$A:$A</definedName>
    <definedName name="_xlnm.Print_Titles" localSheetId="23">'5.1.1.GAMESZ M-F. köt.'!$A:$D</definedName>
    <definedName name="_xlnm.Print_Titles" localSheetId="43">'7.2.  Önk.M-F.kiad.önk.'!$A:$A</definedName>
    <definedName name="_xlnm.Print_Titles" localSheetId="50">'9.1.1.GAMESZ M-F.kiad köt.'!$A:$A</definedName>
    <definedName name="_xlnm.Print_Area" localSheetId="1">' 1.1. Mérleg Önkorm.'!$A$1:$G$47</definedName>
    <definedName name="_xlnm.Print_Area" localSheetId="2">' 1.2. Mérleg Hivatal'!$A$1:$G$49</definedName>
    <definedName name="_xlnm.Print_Area" localSheetId="12">' 2.1.2. Önk.műk.önként'!$A$1:$N$56</definedName>
    <definedName name="_xlnm.Print_Area" localSheetId="0">'1. Mérleg Város összesen'!$A$1:$G$48</definedName>
    <definedName name="_xlnm.Print_Area" localSheetId="43">'7.2.  Önk.M-F.kiad.önk.'!$A$1:$AA$56</definedName>
  </definedNames>
  <calcPr calcId="125725"/>
</workbook>
</file>

<file path=xl/calcChain.xml><?xml version="1.0" encoding="utf-8"?>
<calcChain xmlns="http://schemas.openxmlformats.org/spreadsheetml/2006/main">
  <c r="F10" i="28"/>
  <c r="J9" i="2"/>
  <c r="E54" i="8"/>
  <c r="E53"/>
  <c r="E52"/>
  <c r="B54"/>
  <c r="H35" i="20"/>
  <c r="G51" i="19"/>
  <c r="F51"/>
  <c r="H50"/>
  <c r="N16" i="28"/>
  <c r="N17"/>
  <c r="N18"/>
  <c r="N19"/>
  <c r="F21" i="22" s="1"/>
  <c r="F16" s="1"/>
  <c r="N15" i="28"/>
  <c r="F14"/>
  <c r="I15" i="2"/>
  <c r="J15"/>
  <c r="H15"/>
  <c r="L12" i="42" l="1"/>
  <c r="L25"/>
  <c r="J48" i="58" l="1"/>
  <c r="J42"/>
  <c r="J43"/>
  <c r="J44"/>
  <c r="J46"/>
  <c r="J33"/>
  <c r="J34"/>
  <c r="J35"/>
  <c r="J37"/>
  <c r="J38"/>
  <c r="J40"/>
  <c r="J32"/>
  <c r="J31"/>
  <c r="J28"/>
  <c r="J26"/>
  <c r="J24"/>
  <c r="J22"/>
  <c r="J20"/>
  <c r="J21"/>
  <c r="J9"/>
  <c r="J14"/>
  <c r="J15"/>
  <c r="J16"/>
  <c r="J17"/>
  <c r="J18"/>
  <c r="J11"/>
  <c r="J12"/>
  <c r="J13"/>
  <c r="J10"/>
  <c r="B48" l="1"/>
  <c r="B40"/>
  <c r="B44"/>
  <c r="B28"/>
  <c r="B22"/>
  <c r="B13"/>
  <c r="H56" i="54"/>
  <c r="H54"/>
  <c r="E56"/>
  <c r="E54"/>
  <c r="H50"/>
  <c r="H51"/>
  <c r="H52"/>
  <c r="H48"/>
  <c r="E48"/>
  <c r="H42"/>
  <c r="H39"/>
  <c r="H36"/>
  <c r="E35"/>
  <c r="E33"/>
  <c r="H26"/>
  <c r="H27"/>
  <c r="H25"/>
  <c r="E30"/>
  <c r="H23"/>
  <c r="E23"/>
  <c r="H20"/>
  <c r="H17"/>
  <c r="E10"/>
  <c r="H10" s="1"/>
  <c r="H12"/>
  <c r="H13"/>
  <c r="H14"/>
  <c r="H11"/>
  <c r="B46" i="58" l="1"/>
  <c r="D38" i="91"/>
  <c r="E50" i="98"/>
  <c r="E51"/>
  <c r="E49"/>
  <c r="F50"/>
  <c r="F49"/>
  <c r="F44"/>
  <c r="E44"/>
  <c r="F41"/>
  <c r="E41"/>
  <c r="F38"/>
  <c r="E38"/>
  <c r="F35"/>
  <c r="F34"/>
  <c r="E35"/>
  <c r="E34"/>
  <c r="C42" i="99"/>
  <c r="C41"/>
  <c r="B42"/>
  <c r="B41"/>
  <c r="K48" i="105"/>
  <c r="J48"/>
  <c r="I48"/>
  <c r="H48"/>
  <c r="G48"/>
  <c r="F48"/>
  <c r="E48"/>
  <c r="D48"/>
  <c r="C48" s="1"/>
  <c r="B48"/>
  <c r="K46"/>
  <c r="J46" s="1"/>
  <c r="I46" s="1"/>
  <c r="H46" s="1"/>
  <c r="G46" s="1"/>
  <c r="F46" s="1"/>
  <c r="E46" s="1"/>
  <c r="D46" s="1"/>
  <c r="C46"/>
  <c r="B46" s="1"/>
  <c r="K44"/>
  <c r="J44" l="1"/>
  <c r="I44"/>
  <c r="H44"/>
  <c r="G44"/>
  <c r="F44"/>
  <c r="E44"/>
  <c r="D44"/>
  <c r="C44"/>
  <c r="B44"/>
  <c r="K40"/>
  <c r="J40"/>
  <c r="I40"/>
  <c r="H40"/>
  <c r="G40"/>
  <c r="F40"/>
  <c r="E40"/>
  <c r="D40"/>
  <c r="C40" s="1"/>
  <c r="B40"/>
  <c r="K34"/>
  <c r="K33"/>
  <c r="C33"/>
  <c r="K28"/>
  <c r="J28" s="1"/>
  <c r="I28" s="1"/>
  <c r="H28" s="1"/>
  <c r="G28" s="1"/>
  <c r="F28" s="1"/>
  <c r="E28" s="1"/>
  <c r="D28" s="1"/>
  <c r="C28" s="1"/>
  <c r="B28" s="1"/>
  <c r="K26"/>
  <c r="J26"/>
  <c r="I26"/>
  <c r="H26"/>
  <c r="G26"/>
  <c r="F26"/>
  <c r="E26"/>
  <c r="D26"/>
  <c r="C26"/>
  <c r="B26"/>
  <c r="K24"/>
  <c r="K22"/>
  <c r="J22"/>
  <c r="I22"/>
  <c r="H22"/>
  <c r="G22"/>
  <c r="F22"/>
  <c r="E22"/>
  <c r="D22"/>
  <c r="C22"/>
  <c r="B22"/>
  <c r="K21"/>
  <c r="K20"/>
  <c r="K18"/>
  <c r="K17"/>
  <c r="K16"/>
  <c r="K15"/>
  <c r="K14"/>
  <c r="K13"/>
  <c r="K12"/>
  <c r="K11"/>
  <c r="K10"/>
  <c r="K9"/>
  <c r="V48" i="104" s="1"/>
  <c r="U48" s="1"/>
  <c r="T48" s="1"/>
  <c r="S48" s="1"/>
  <c r="R48" s="1"/>
  <c r="Q48" s="1"/>
  <c r="P48" s="1"/>
  <c r="O48" s="1"/>
  <c r="N48" s="1"/>
  <c r="M48" s="1"/>
  <c r="L48" s="1"/>
  <c r="K48" s="1"/>
  <c r="J48" s="1"/>
  <c r="I48" s="1"/>
  <c r="H48" s="1"/>
  <c r="G48" s="1"/>
  <c r="F48" s="1"/>
  <c r="E48" s="1"/>
  <c r="D48" s="1"/>
  <c r="C48" s="1"/>
  <c r="B48"/>
  <c r="V46"/>
  <c r="U46" s="1"/>
  <c r="T46" s="1"/>
  <c r="S46" s="1"/>
  <c r="R46" s="1"/>
  <c r="Q46" s="1"/>
  <c r="P46" s="1"/>
  <c r="O46" s="1"/>
  <c r="N46" s="1"/>
  <c r="M46" s="1"/>
  <c r="L46" s="1"/>
  <c r="K46" s="1"/>
  <c r="J46" s="1"/>
  <c r="I46" s="1"/>
  <c r="H46" s="1"/>
  <c r="G46" s="1"/>
  <c r="F46" s="1"/>
  <c r="E46" s="1"/>
  <c r="D46" s="1"/>
  <c r="C46" s="1"/>
  <c r="B46" s="1"/>
  <c r="V44" s="1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V43"/>
  <c r="V42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V38"/>
  <c r="V37"/>
  <c r="V35"/>
  <c r="V34"/>
  <c r="V33"/>
  <c r="V32"/>
  <c r="V31"/>
  <c r="V28"/>
  <c r="U28" s="1"/>
  <c r="T28"/>
  <c r="S28" s="1"/>
  <c r="R28"/>
  <c r="Q28" s="1"/>
  <c r="P28"/>
  <c r="O28" s="1"/>
  <c r="N28"/>
  <c r="M28" s="1"/>
  <c r="L28"/>
  <c r="K28" s="1"/>
  <c r="J28"/>
  <c r="I28" s="1"/>
  <c r="H28"/>
  <c r="G28" s="1"/>
  <c r="F28"/>
  <c r="E28" s="1"/>
  <c r="D28"/>
  <c r="C28" s="1"/>
  <c r="B28"/>
  <c r="V26" s="1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V24"/>
  <c r="V22" s="1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V21"/>
  <c r="V20"/>
  <c r="V18"/>
  <c r="V17"/>
  <c r="V16"/>
  <c r="V15"/>
  <c r="V14"/>
  <c r="V13"/>
  <c r="V12"/>
  <c r="V11"/>
  <c r="V10"/>
  <c r="V9"/>
  <c r="C45" i="103" l="1"/>
  <c r="B45" s="1"/>
  <c r="C42"/>
  <c r="B42"/>
  <c r="C41"/>
  <c r="B41"/>
  <c r="C37"/>
  <c r="C37" i="99" s="1"/>
  <c r="B37" i="103"/>
  <c r="B37" i="99" s="1"/>
  <c r="C36" i="103"/>
  <c r="C36" i="99" s="1"/>
  <c r="B36" i="103"/>
  <c r="B36" i="99" s="1"/>
  <c r="C34" i="103"/>
  <c r="C34" i="99" s="1"/>
  <c r="B34" i="103"/>
  <c r="B34" i="99" s="1"/>
  <c r="C33" i="103"/>
  <c r="C33" i="99" s="1"/>
  <c r="B33" i="103"/>
  <c r="B33" i="99" s="1"/>
  <c r="C32" i="103"/>
  <c r="B32"/>
  <c r="C31"/>
  <c r="B31"/>
  <c r="C30"/>
  <c r="B30"/>
  <c r="C23"/>
  <c r="B23"/>
  <c r="C20"/>
  <c r="B20"/>
  <c r="C19"/>
  <c r="B19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D28" i="50"/>
  <c r="C28"/>
  <c r="B28"/>
  <c r="D22"/>
  <c r="C22"/>
  <c r="B22"/>
  <c r="D11"/>
  <c r="E48" i="49"/>
  <c r="D48"/>
  <c r="C48"/>
  <c r="B48"/>
  <c r="E40"/>
  <c r="D40"/>
  <c r="C40"/>
  <c r="B40"/>
  <c r="E31"/>
  <c r="E28" s="1"/>
  <c r="D28" s="1"/>
  <c r="C28"/>
  <c r="B28"/>
  <c r="E22"/>
  <c r="D22"/>
  <c r="C22"/>
  <c r="B22"/>
  <c r="E11"/>
  <c r="E10"/>
  <c r="E9"/>
  <c r="D47" i="48"/>
  <c r="D39"/>
  <c r="C32"/>
  <c r="B32"/>
  <c r="C31"/>
  <c r="B31"/>
  <c r="E31" s="1"/>
  <c r="C30"/>
  <c r="C39" s="1"/>
  <c r="B30"/>
  <c r="D27"/>
  <c r="D21"/>
  <c r="C12"/>
  <c r="B12"/>
  <c r="C11"/>
  <c r="B11"/>
  <c r="C10"/>
  <c r="B10"/>
  <c r="C9"/>
  <c r="B9" s="1"/>
  <c r="E9" s="1"/>
  <c r="C8"/>
  <c r="C21" s="1"/>
  <c r="B8"/>
  <c r="E28" i="90" s="1"/>
  <c r="D28" s="1"/>
  <c r="C28" s="1"/>
  <c r="B28" s="1"/>
  <c r="E26" s="1"/>
  <c r="D26"/>
  <c r="C26"/>
  <c r="B26"/>
  <c r="E24"/>
  <c r="E22"/>
  <c r="D22"/>
  <c r="C22"/>
  <c r="B22"/>
  <c r="E21"/>
  <c r="E20"/>
  <c r="E18"/>
  <c r="E17"/>
  <c r="E16"/>
  <c r="E15"/>
  <c r="E14"/>
  <c r="E13"/>
  <c r="E12"/>
  <c r="E11"/>
  <c r="E10"/>
  <c r="E9"/>
  <c r="C28" i="89"/>
  <c r="B28" s="1"/>
  <c r="C26" s="1"/>
  <c r="B26"/>
  <c r="C24"/>
  <c r="C22"/>
  <c r="B22"/>
  <c r="C21"/>
  <c r="C20"/>
  <c r="C18"/>
  <c r="C17"/>
  <c r="C16"/>
  <c r="C15"/>
  <c r="C14"/>
  <c r="C13"/>
  <c r="C12"/>
  <c r="C11"/>
  <c r="C10"/>
  <c r="C9"/>
  <c r="C23" i="88"/>
  <c r="B23"/>
  <c r="E23" s="1"/>
  <c r="C20"/>
  <c r="B20"/>
  <c r="C19"/>
  <c r="B19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E28" i="83" s="1"/>
  <c r="D28" s="1"/>
  <c r="C28" s="1"/>
  <c r="B28" s="1"/>
  <c r="E26" s="1"/>
  <c r="D26"/>
  <c r="C26"/>
  <c r="B26"/>
  <c r="E24"/>
  <c r="E22"/>
  <c r="D22"/>
  <c r="C22"/>
  <c r="B22"/>
  <c r="E21"/>
  <c r="E20"/>
  <c r="E18"/>
  <c r="E17"/>
  <c r="E16"/>
  <c r="E15"/>
  <c r="E14"/>
  <c r="E13"/>
  <c r="E12"/>
  <c r="E11"/>
  <c r="E10"/>
  <c r="E9"/>
  <c r="E28" i="82"/>
  <c r="D28" s="1"/>
  <c r="C28" s="1"/>
  <c r="B28" s="1"/>
  <c r="E26" s="1"/>
  <c r="D26"/>
  <c r="C26"/>
  <c r="B26"/>
  <c r="E24"/>
  <c r="E22"/>
  <c r="D22"/>
  <c r="C22"/>
  <c r="B22"/>
  <c r="E21"/>
  <c r="E20"/>
  <c r="E18"/>
  <c r="E17"/>
  <c r="E16"/>
  <c r="E15"/>
  <c r="E14"/>
  <c r="E13"/>
  <c r="E12"/>
  <c r="E11"/>
  <c r="E10"/>
  <c r="E9"/>
  <c r="C23" i="81"/>
  <c r="B23"/>
  <c r="E23" s="1"/>
  <c r="C20"/>
  <c r="B20"/>
  <c r="C19"/>
  <c r="B19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E28" i="76" s="1"/>
  <c r="D28" s="1"/>
  <c r="C28" s="1"/>
  <c r="B28" s="1"/>
  <c r="E26" s="1"/>
  <c r="D26"/>
  <c r="C26"/>
  <c r="B26"/>
  <c r="E24"/>
  <c r="E22"/>
  <c r="D22"/>
  <c r="C22"/>
  <c r="B22"/>
  <c r="E21"/>
  <c r="E20"/>
  <c r="E18"/>
  <c r="E17"/>
  <c r="E16"/>
  <c r="E15"/>
  <c r="E14"/>
  <c r="E13"/>
  <c r="E12"/>
  <c r="E11"/>
  <c r="E10"/>
  <c r="E9"/>
  <c r="D28" i="75"/>
  <c r="C28" s="1"/>
  <c r="B28" s="1"/>
  <c r="D26" s="1"/>
  <c r="C26"/>
  <c r="B26"/>
  <c r="D24"/>
  <c r="D22"/>
  <c r="C22"/>
  <c r="B22"/>
  <c r="D21"/>
  <c r="D20"/>
  <c r="D18"/>
  <c r="D17"/>
  <c r="D16"/>
  <c r="D15"/>
  <c r="D14"/>
  <c r="D13"/>
  <c r="D12"/>
  <c r="D11"/>
  <c r="D10"/>
  <c r="D9"/>
  <c r="C23" i="74"/>
  <c r="B23"/>
  <c r="E23" s="1"/>
  <c r="C20"/>
  <c r="B20"/>
  <c r="E20" s="1"/>
  <c r="C19"/>
  <c r="B19"/>
  <c r="E19" s="1"/>
  <c r="C17"/>
  <c r="B17"/>
  <c r="E17" s="1"/>
  <c r="C16"/>
  <c r="B16"/>
  <c r="E16" s="1"/>
  <c r="C15"/>
  <c r="B15"/>
  <c r="E15" s="1"/>
  <c r="C14"/>
  <c r="B14"/>
  <c r="E14" s="1"/>
  <c r="C13"/>
  <c r="B13"/>
  <c r="E13" s="1"/>
  <c r="C12"/>
  <c r="B12"/>
  <c r="E12" s="1"/>
  <c r="C11"/>
  <c r="B11"/>
  <c r="E11" s="1"/>
  <c r="C10"/>
  <c r="B10"/>
  <c r="E10" s="1"/>
  <c r="C9"/>
  <c r="B9"/>
  <c r="E9" s="1"/>
  <c r="C8"/>
  <c r="B8"/>
  <c r="E28" i="62" s="1"/>
  <c r="D28" s="1"/>
  <c r="C28" s="1"/>
  <c r="B28" s="1"/>
  <c r="E26"/>
  <c r="D26"/>
  <c r="C26"/>
  <c r="B26"/>
  <c r="E24"/>
  <c r="E22"/>
  <c r="D22"/>
  <c r="C22"/>
  <c r="B22"/>
  <c r="E21"/>
  <c r="E20"/>
  <c r="E18"/>
  <c r="E17"/>
  <c r="E16"/>
  <c r="E15"/>
  <c r="E14"/>
  <c r="E13"/>
  <c r="E12"/>
  <c r="E11"/>
  <c r="E10"/>
  <c r="E9"/>
  <c r="E28" i="68" s="1"/>
  <c r="D28" s="1"/>
  <c r="C28" s="1"/>
  <c r="B28" s="1"/>
  <c r="E26" s="1"/>
  <c r="D26"/>
  <c r="C26"/>
  <c r="B26"/>
  <c r="E24"/>
  <c r="E22"/>
  <c r="D22"/>
  <c r="C22"/>
  <c r="B22"/>
  <c r="E21"/>
  <c r="E20"/>
  <c r="E18"/>
  <c r="E17"/>
  <c r="E16"/>
  <c r="E15"/>
  <c r="E14"/>
  <c r="E13"/>
  <c r="E12"/>
  <c r="E11"/>
  <c r="E10"/>
  <c r="E9"/>
  <c r="C27" i="67"/>
  <c r="B27" s="1"/>
  <c r="C25"/>
  <c r="B25" s="1"/>
  <c r="E25" s="1"/>
  <c r="C23"/>
  <c r="B23"/>
  <c r="E23" s="1"/>
  <c r="E21"/>
  <c r="C21"/>
  <c r="B21" s="1"/>
  <c r="C20"/>
  <c r="B20"/>
  <c r="E20" s="1"/>
  <c r="C19"/>
  <c r="B19"/>
  <c r="E19" s="1"/>
  <c r="C17"/>
  <c r="B17"/>
  <c r="E17" s="1"/>
  <c r="C16"/>
  <c r="B16"/>
  <c r="E16" s="1"/>
  <c r="C15"/>
  <c r="B15"/>
  <c r="E15" s="1"/>
  <c r="C14"/>
  <c r="B14"/>
  <c r="E14" s="1"/>
  <c r="C13"/>
  <c r="B13"/>
  <c r="E13" s="1"/>
  <c r="C12"/>
  <c r="B12"/>
  <c r="E12" s="1"/>
  <c r="C11"/>
  <c r="B11"/>
  <c r="E11" s="1"/>
  <c r="C10"/>
  <c r="B10"/>
  <c r="E10" s="1"/>
  <c r="C9"/>
  <c r="B9"/>
  <c r="E9" s="1"/>
  <c r="E27" l="1"/>
  <c r="E8" i="88"/>
  <c r="E9"/>
  <c r="E10"/>
  <c r="E11"/>
  <c r="E12"/>
  <c r="E13"/>
  <c r="E14"/>
  <c r="E15"/>
  <c r="E16"/>
  <c r="E17"/>
  <c r="E19"/>
  <c r="E20"/>
  <c r="E10" i="48"/>
  <c r="E11"/>
  <c r="E30"/>
  <c r="B39"/>
  <c r="E32" s="1"/>
  <c r="C47"/>
  <c r="B9" i="99"/>
  <c r="B10"/>
  <c r="B11"/>
  <c r="B12"/>
  <c r="B13"/>
  <c r="B14"/>
  <c r="B15"/>
  <c r="B16"/>
  <c r="B17"/>
  <c r="B19"/>
  <c r="B20"/>
  <c r="B23"/>
  <c r="B30"/>
  <c r="B31"/>
  <c r="B32"/>
  <c r="E8" i="74"/>
  <c r="E8" i="81"/>
  <c r="E9"/>
  <c r="E10"/>
  <c r="E11"/>
  <c r="E12"/>
  <c r="E13"/>
  <c r="E14"/>
  <c r="E15"/>
  <c r="E16"/>
  <c r="E17"/>
  <c r="E19"/>
  <c r="E20"/>
  <c r="E8" i="48"/>
  <c r="E21" s="1"/>
  <c r="E27" s="1"/>
  <c r="B21"/>
  <c r="E12" s="1"/>
  <c r="C27"/>
  <c r="B27" s="1"/>
  <c r="C9" i="99"/>
  <c r="C10"/>
  <c r="C11"/>
  <c r="C12"/>
  <c r="C13"/>
  <c r="C14"/>
  <c r="C15"/>
  <c r="C16"/>
  <c r="C17"/>
  <c r="C19"/>
  <c r="C20"/>
  <c r="C23"/>
  <c r="C30"/>
  <c r="C31"/>
  <c r="C32"/>
  <c r="E30" i="103"/>
  <c r="E31"/>
  <c r="E32"/>
  <c r="G29" i="91" s="1"/>
  <c r="E33" i="103"/>
  <c r="E34"/>
  <c r="E36"/>
  <c r="E45"/>
  <c r="E8"/>
  <c r="G7" i="91" s="1"/>
  <c r="E9" i="103"/>
  <c r="G8" i="91" s="1"/>
  <c r="E10" i="103"/>
  <c r="G9" i="91" s="1"/>
  <c r="E11" i="103"/>
  <c r="G10" i="91" s="1"/>
  <c r="E12" i="103"/>
  <c r="G11" i="91" s="1"/>
  <c r="E13" i="103"/>
  <c r="E14"/>
  <c r="E15"/>
  <c r="E16"/>
  <c r="E17"/>
  <c r="E19"/>
  <c r="E41"/>
  <c r="C8" i="67"/>
  <c r="C8" i="99" s="1"/>
  <c r="B8" i="67"/>
  <c r="B8" i="99" s="1"/>
  <c r="D47"/>
  <c r="E8" i="67" l="1"/>
  <c r="B47" i="48"/>
  <c r="E39"/>
  <c r="E47" s="1"/>
  <c r="B43" i="99"/>
  <c r="E42" s="1"/>
  <c r="E41" l="1"/>
  <c r="C43" l="1"/>
  <c r="E43" s="1"/>
  <c r="E8"/>
  <c r="I48" i="58"/>
  <c r="H48" s="1"/>
  <c r="G48" s="1"/>
  <c r="F48" s="1"/>
  <c r="E48"/>
  <c r="D48"/>
  <c r="C48"/>
  <c r="I46" s="1"/>
  <c r="H46" s="1"/>
  <c r="G46" s="1"/>
  <c r="F46" s="1"/>
  <c r="E46"/>
  <c r="D46" s="1"/>
  <c r="C46"/>
  <c r="I44"/>
  <c r="H44"/>
  <c r="G44"/>
  <c r="F44"/>
  <c r="E44"/>
  <c r="D44"/>
  <c r="C44"/>
  <c r="I40"/>
  <c r="H40" s="1"/>
  <c r="G40" s="1"/>
  <c r="F40" s="1"/>
  <c r="E40"/>
  <c r="D40" s="1"/>
  <c r="C40" s="1"/>
  <c r="I33"/>
  <c r="H33"/>
  <c r="G33"/>
  <c r="F33"/>
  <c r="E33"/>
  <c r="D33"/>
  <c r="C33"/>
  <c r="I28"/>
  <c r="H28" s="1"/>
  <c r="G28" s="1"/>
  <c r="F28" s="1"/>
  <c r="E28"/>
  <c r="D28" s="1"/>
  <c r="C28"/>
  <c r="I22"/>
  <c r="H22" s="1"/>
  <c r="G22" s="1"/>
  <c r="F22" s="1"/>
  <c r="E22"/>
  <c r="D22" s="1"/>
  <c r="C22" s="1"/>
  <c r="I13"/>
  <c r="H13"/>
  <c r="G13"/>
  <c r="F13"/>
  <c r="E13"/>
  <c r="D13"/>
  <c r="C13"/>
  <c r="E48" i="57"/>
  <c r="D48" s="1"/>
  <c r="C48" s="1"/>
  <c r="B48"/>
  <c r="E46" s="1"/>
  <c r="B46"/>
  <c r="E44"/>
  <c r="D44"/>
  <c r="C44"/>
  <c r="B44"/>
  <c r="E43"/>
  <c r="E42"/>
  <c r="E40"/>
  <c r="D40" s="1"/>
  <c r="C40" s="1"/>
  <c r="B40"/>
  <c r="E38"/>
  <c r="E37"/>
  <c r="E35"/>
  <c r="E34"/>
  <c r="E33"/>
  <c r="D33"/>
  <c r="C33"/>
  <c r="B33"/>
  <c r="E32"/>
  <c r="E31"/>
  <c r="E28"/>
  <c r="D28" s="1"/>
  <c r="C28" s="1"/>
  <c r="B28"/>
  <c r="E26"/>
  <c r="E24"/>
  <c r="E22"/>
  <c r="D22" s="1"/>
  <c r="C22" s="1"/>
  <c r="B22" s="1"/>
  <c r="E21"/>
  <c r="E20"/>
  <c r="E18"/>
  <c r="E17"/>
  <c r="E16"/>
  <c r="E15"/>
  <c r="E14"/>
  <c r="E13"/>
  <c r="D13"/>
  <c r="C13"/>
  <c r="B13"/>
  <c r="E12"/>
  <c r="E11"/>
  <c r="E10"/>
  <c r="E9"/>
  <c r="E44" i="56"/>
  <c r="D44"/>
  <c r="C44"/>
  <c r="B44"/>
  <c r="F44" s="1"/>
  <c r="F43"/>
  <c r="F42"/>
  <c r="F38"/>
  <c r="F37"/>
  <c r="F35"/>
  <c r="F34"/>
  <c r="E33"/>
  <c r="D33"/>
  <c r="C33"/>
  <c r="B33"/>
  <c r="B40" s="1"/>
  <c r="F32"/>
  <c r="F31"/>
  <c r="F26"/>
  <c r="F24"/>
  <c r="F21"/>
  <c r="F20"/>
  <c r="F18"/>
  <c r="F17"/>
  <c r="F16"/>
  <c r="F15"/>
  <c r="F14"/>
  <c r="E13"/>
  <c r="D13"/>
  <c r="C13"/>
  <c r="B13"/>
  <c r="F13" s="1"/>
  <c r="F12"/>
  <c r="F11"/>
  <c r="F10"/>
  <c r="F9"/>
  <c r="D44" i="55"/>
  <c r="C44"/>
  <c r="D42"/>
  <c r="C42"/>
  <c r="B42"/>
  <c r="E42" s="1"/>
  <c r="D41"/>
  <c r="C41"/>
  <c r="C43" s="1"/>
  <c r="B43" s="1"/>
  <c r="B41"/>
  <c r="D40"/>
  <c r="C40"/>
  <c r="D38"/>
  <c r="C38"/>
  <c r="D36"/>
  <c r="C36"/>
  <c r="B36"/>
  <c r="E36" s="1"/>
  <c r="D35"/>
  <c r="C35"/>
  <c r="D34"/>
  <c r="C34"/>
  <c r="B34"/>
  <c r="E34" s="1"/>
  <c r="D33"/>
  <c r="C33"/>
  <c r="B33"/>
  <c r="C32"/>
  <c r="D31"/>
  <c r="C31"/>
  <c r="B31"/>
  <c r="D30"/>
  <c r="C30" s="1"/>
  <c r="B30"/>
  <c r="D25"/>
  <c r="C25"/>
  <c r="B25"/>
  <c r="D23"/>
  <c r="C23"/>
  <c r="B23" s="1"/>
  <c r="D20"/>
  <c r="C20"/>
  <c r="B20"/>
  <c r="E20" s="1"/>
  <c r="D19"/>
  <c r="C19" s="1"/>
  <c r="B19"/>
  <c r="D17"/>
  <c r="C17"/>
  <c r="B17"/>
  <c r="D16"/>
  <c r="C16"/>
  <c r="B16" s="1"/>
  <c r="D15"/>
  <c r="C15"/>
  <c r="B15"/>
  <c r="D14"/>
  <c r="C14" s="1"/>
  <c r="B14"/>
  <c r="D13"/>
  <c r="C13"/>
  <c r="C12" s="1"/>
  <c r="B13"/>
  <c r="B12"/>
  <c r="D11"/>
  <c r="C11"/>
  <c r="B11"/>
  <c r="C10"/>
  <c r="B10" s="1"/>
  <c r="D9"/>
  <c r="C9"/>
  <c r="B9" s="1"/>
  <c r="D8"/>
  <c r="C8"/>
  <c r="B8" s="1"/>
  <c r="B21" s="1"/>
  <c r="D12" l="1"/>
  <c r="E17"/>
  <c r="E25"/>
  <c r="E41"/>
  <c r="D32"/>
  <c r="E11"/>
  <c r="B46" i="56"/>
  <c r="E15" i="55"/>
  <c r="F33" i="56"/>
  <c r="E14" i="55"/>
  <c r="E23"/>
  <c r="E19"/>
  <c r="E9"/>
  <c r="E16"/>
  <c r="E31"/>
  <c r="E8"/>
  <c r="E13"/>
  <c r="E30"/>
  <c r="E12"/>
  <c r="C21"/>
  <c r="B32"/>
  <c r="E33"/>
  <c r="E13" i="99"/>
  <c r="E14"/>
  <c r="E15"/>
  <c r="E16"/>
  <c r="E17"/>
  <c r="E19"/>
  <c r="E30"/>
  <c r="E12"/>
  <c r="E23"/>
  <c r="E31"/>
  <c r="X51" i="43"/>
  <c r="K51"/>
  <c r="J51"/>
  <c r="I51"/>
  <c r="H51"/>
  <c r="G51"/>
  <c r="F51"/>
  <c r="E51"/>
  <c r="D51"/>
  <c r="C51"/>
  <c r="B51"/>
  <c r="Y50"/>
  <c r="Y49"/>
  <c r="Y48"/>
  <c r="Y47"/>
  <c r="Y46"/>
  <c r="Y51" s="1"/>
  <c r="K44"/>
  <c r="Y42"/>
  <c r="Y41"/>
  <c r="Y39"/>
  <c r="Y38"/>
  <c r="Y37"/>
  <c r="Y36"/>
  <c r="X35"/>
  <c r="X44" s="1"/>
  <c r="W44" s="1"/>
  <c r="W35"/>
  <c r="V35"/>
  <c r="V44" s="1"/>
  <c r="U35"/>
  <c r="U44" s="1"/>
  <c r="T35"/>
  <c r="S35"/>
  <c r="R35"/>
  <c r="R44" s="1"/>
  <c r="Q35"/>
  <c r="Q44" s="1"/>
  <c r="P35"/>
  <c r="O35"/>
  <c r="O44" s="1"/>
  <c r="O53" s="1"/>
  <c r="N35"/>
  <c r="N44" s="1"/>
  <c r="M44" s="1"/>
  <c r="M35"/>
  <c r="L35"/>
  <c r="L44" s="1"/>
  <c r="L53" s="1"/>
  <c r="J35"/>
  <c r="J44" s="1"/>
  <c r="I35"/>
  <c r="I44" s="1"/>
  <c r="H44" s="1"/>
  <c r="H35"/>
  <c r="G35"/>
  <c r="G44" s="1"/>
  <c r="F35"/>
  <c r="F44" s="1"/>
  <c r="E35"/>
  <c r="E44" s="1"/>
  <c r="D35"/>
  <c r="D44" s="1"/>
  <c r="C35"/>
  <c r="C44" s="1"/>
  <c r="B35"/>
  <c r="B44" s="1"/>
  <c r="Y34"/>
  <c r="Y33"/>
  <c r="X28"/>
  <c r="W28"/>
  <c r="V28"/>
  <c r="U28"/>
  <c r="T28"/>
  <c r="S28"/>
  <c r="R28"/>
  <c r="Q28"/>
  <c r="P28"/>
  <c r="O28"/>
  <c r="N28"/>
  <c r="M28"/>
  <c r="L28"/>
  <c r="K28"/>
  <c r="I28"/>
  <c r="H28"/>
  <c r="G28"/>
  <c r="F28"/>
  <c r="E28"/>
  <c r="D28"/>
  <c r="C28"/>
  <c r="B28"/>
  <c r="J26"/>
  <c r="J28" s="1"/>
  <c r="Y25"/>
  <c r="Y24"/>
  <c r="Y23"/>
  <c r="I21"/>
  <c r="H21"/>
  <c r="C21"/>
  <c r="Y20"/>
  <c r="Y19"/>
  <c r="K19"/>
  <c r="K21" s="1"/>
  <c r="Y17"/>
  <c r="J16"/>
  <c r="Y16" s="1"/>
  <c r="Y15"/>
  <c r="Y14"/>
  <c r="Y13"/>
  <c r="X12"/>
  <c r="W12"/>
  <c r="V12"/>
  <c r="U12"/>
  <c r="T12"/>
  <c r="S12"/>
  <c r="R12"/>
  <c r="Q12"/>
  <c r="P12"/>
  <c r="O12"/>
  <c r="N12"/>
  <c r="N21" s="1"/>
  <c r="M12"/>
  <c r="M21" s="1"/>
  <c r="L12"/>
  <c r="J12"/>
  <c r="G12"/>
  <c r="F12"/>
  <c r="E12"/>
  <c r="D12"/>
  <c r="D21" s="1"/>
  <c r="B12"/>
  <c r="Y11"/>
  <c r="Y10"/>
  <c r="Y9"/>
  <c r="Y8"/>
  <c r="Q56" i="42"/>
  <c r="P56" s="1"/>
  <c r="O56" s="1"/>
  <c r="N56" s="1"/>
  <c r="M56" s="1"/>
  <c r="K56"/>
  <c r="J56" s="1"/>
  <c r="I56" s="1"/>
  <c r="H56"/>
  <c r="G56" s="1"/>
  <c r="F56" s="1"/>
  <c r="C56"/>
  <c r="B56" s="1"/>
  <c r="Q53"/>
  <c r="P53" s="1"/>
  <c r="O53" s="1"/>
  <c r="N53" s="1"/>
  <c r="M53" s="1"/>
  <c r="L53" s="1"/>
  <c r="K53" s="1"/>
  <c r="J53"/>
  <c r="I53" s="1"/>
  <c r="H53" s="1"/>
  <c r="G53"/>
  <c r="F53" s="1"/>
  <c r="D53"/>
  <c r="C53"/>
  <c r="B53"/>
  <c r="V51"/>
  <c r="Q51"/>
  <c r="N51"/>
  <c r="L51"/>
  <c r="K51"/>
  <c r="J51"/>
  <c r="I51"/>
  <c r="H51"/>
  <c r="G51"/>
  <c r="F51"/>
  <c r="E51"/>
  <c r="D51"/>
  <c r="C51"/>
  <c r="B51"/>
  <c r="V50"/>
  <c r="V49"/>
  <c r="V48"/>
  <c r="L48"/>
  <c r="V47"/>
  <c r="V46"/>
  <c r="Q44"/>
  <c r="P44" s="1"/>
  <c r="O44" s="1"/>
  <c r="N44"/>
  <c r="M44" s="1"/>
  <c r="L44"/>
  <c r="K44"/>
  <c r="J44"/>
  <c r="I44" s="1"/>
  <c r="H44"/>
  <c r="G44"/>
  <c r="F44" s="1"/>
  <c r="E44"/>
  <c r="D44"/>
  <c r="C44" s="1"/>
  <c r="B44"/>
  <c r="V42"/>
  <c r="V41"/>
  <c r="V39"/>
  <c r="V38"/>
  <c r="V37"/>
  <c r="V36"/>
  <c r="V35"/>
  <c r="U35"/>
  <c r="T35"/>
  <c r="S35"/>
  <c r="R35"/>
  <c r="P35"/>
  <c r="O35"/>
  <c r="M35"/>
  <c r="I35"/>
  <c r="G35"/>
  <c r="F35"/>
  <c r="D35"/>
  <c r="C35"/>
  <c r="B35"/>
  <c r="V34"/>
  <c r="B34"/>
  <c r="V33"/>
  <c r="V44" s="1"/>
  <c r="B33"/>
  <c r="U30"/>
  <c r="T30"/>
  <c r="S30"/>
  <c r="R30"/>
  <c r="Q30" s="1"/>
  <c r="P30"/>
  <c r="O30"/>
  <c r="N30" s="1"/>
  <c r="M30"/>
  <c r="J30"/>
  <c r="I30"/>
  <c r="H30"/>
  <c r="G30" s="1"/>
  <c r="F30" s="1"/>
  <c r="C30"/>
  <c r="B30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V25"/>
  <c r="V28" s="1"/>
  <c r="Q21"/>
  <c r="P21" s="1"/>
  <c r="O21" s="1"/>
  <c r="N21"/>
  <c r="M21" s="1"/>
  <c r="L21"/>
  <c r="K21"/>
  <c r="J21"/>
  <c r="I21"/>
  <c r="H21"/>
  <c r="G21" s="1"/>
  <c r="F21"/>
  <c r="E21"/>
  <c r="D21"/>
  <c r="C21" s="1"/>
  <c r="B21" s="1"/>
  <c r="V20"/>
  <c r="V19"/>
  <c r="V16"/>
  <c r="V15"/>
  <c r="V14"/>
  <c r="V13"/>
  <c r="V12"/>
  <c r="U12"/>
  <c r="T12"/>
  <c r="S12"/>
  <c r="R12"/>
  <c r="P12"/>
  <c r="O12"/>
  <c r="N12"/>
  <c r="M12"/>
  <c r="G12"/>
  <c r="C12"/>
  <c r="B12"/>
  <c r="V11"/>
  <c r="V10"/>
  <c r="V9"/>
  <c r="V8"/>
  <c r="C49" i="41"/>
  <c r="B49"/>
  <c r="B48"/>
  <c r="B47"/>
  <c r="B46"/>
  <c r="B45"/>
  <c r="B50" s="1"/>
  <c r="B41"/>
  <c r="B40"/>
  <c r="B38"/>
  <c r="B37"/>
  <c r="B36"/>
  <c r="B35"/>
  <c r="B34"/>
  <c r="B33"/>
  <c r="B32"/>
  <c r="B25"/>
  <c r="B24"/>
  <c r="B23"/>
  <c r="B22"/>
  <c r="L21" i="43" l="1"/>
  <c r="L30" s="1"/>
  <c r="L56" s="1"/>
  <c r="I30"/>
  <c r="H30" s="1"/>
  <c r="K53"/>
  <c r="Y12"/>
  <c r="J21"/>
  <c r="J30" s="1"/>
  <c r="P44"/>
  <c r="T44"/>
  <c r="S44" s="1"/>
  <c r="E53"/>
  <c r="G53"/>
  <c r="I53"/>
  <c r="N53"/>
  <c r="Y28"/>
  <c r="D30"/>
  <c r="K30"/>
  <c r="K56" s="1"/>
  <c r="M30"/>
  <c r="B53"/>
  <c r="F53"/>
  <c r="H53"/>
  <c r="J53"/>
  <c r="X53"/>
  <c r="Y26"/>
  <c r="Y35"/>
  <c r="B21"/>
  <c r="G21"/>
  <c r="F21" s="1"/>
  <c r="E21" s="1"/>
  <c r="E30" s="1"/>
  <c r="L30" i="42"/>
  <c r="K30" s="1"/>
  <c r="V21"/>
  <c r="U21" s="1"/>
  <c r="T21" s="1"/>
  <c r="S21" s="1"/>
  <c r="R21" s="1"/>
  <c r="B27" i="41"/>
  <c r="U44" i="42"/>
  <c r="T44" s="1"/>
  <c r="S44" s="1"/>
  <c r="R44" s="1"/>
  <c r="V53"/>
  <c r="U53" s="1"/>
  <c r="T53" s="1"/>
  <c r="S53" s="1"/>
  <c r="R53" s="1"/>
  <c r="E53"/>
  <c r="E30"/>
  <c r="Y21" i="43"/>
  <c r="X21" s="1"/>
  <c r="W21" s="1"/>
  <c r="V21" s="1"/>
  <c r="U21" s="1"/>
  <c r="T21" s="1"/>
  <c r="S21" s="1"/>
  <c r="R21" s="1"/>
  <c r="Q21" s="1"/>
  <c r="P21" s="1"/>
  <c r="O21" s="1"/>
  <c r="C30"/>
  <c r="B30" s="1"/>
  <c r="Y30"/>
  <c r="X30" s="1"/>
  <c r="Y44"/>
  <c r="Y53" s="1"/>
  <c r="C53"/>
  <c r="C56" s="1"/>
  <c r="D49" i="41"/>
  <c r="E32" i="55"/>
  <c r="B19" i="41"/>
  <c r="B18"/>
  <c r="B15"/>
  <c r="B14"/>
  <c r="B13"/>
  <c r="B12"/>
  <c r="B10"/>
  <c r="B9"/>
  <c r="B8"/>
  <c r="B7"/>
  <c r="D36" i="8"/>
  <c r="D27"/>
  <c r="G32" i="40"/>
  <c r="F32"/>
  <c r="E32"/>
  <c r="G22"/>
  <c r="F22"/>
  <c r="E22"/>
  <c r="G12"/>
  <c r="G9"/>
  <c r="F9"/>
  <c r="E9"/>
  <c r="H55" i="39"/>
  <c r="G55"/>
  <c r="F55"/>
  <c r="E55"/>
  <c r="H53"/>
  <c r="G53"/>
  <c r="F53"/>
  <c r="E53"/>
  <c r="H51"/>
  <c r="E51"/>
  <c r="H47" s="1"/>
  <c r="G47"/>
  <c r="F47"/>
  <c r="E47"/>
  <c r="H41"/>
  <c r="H32"/>
  <c r="G32"/>
  <c r="F32"/>
  <c r="E32" s="1"/>
  <c r="H29"/>
  <c r="G29"/>
  <c r="F29"/>
  <c r="E29"/>
  <c r="H26"/>
  <c r="E26"/>
  <c r="H22" s="1"/>
  <c r="G22"/>
  <c r="F22"/>
  <c r="E22"/>
  <c r="H16"/>
  <c r="H13"/>
  <c r="H12"/>
  <c r="H11"/>
  <c r="H10"/>
  <c r="H9"/>
  <c r="G9"/>
  <c r="F9"/>
  <c r="E9"/>
  <c r="F53" i="31"/>
  <c r="F35"/>
  <c r="E35"/>
  <c r="F26"/>
  <c r="E26" s="1"/>
  <c r="G26" s="1"/>
  <c r="F16"/>
  <c r="F22" s="1"/>
  <c r="E22" s="1"/>
  <c r="E16"/>
  <c r="F13"/>
  <c r="E13"/>
  <c r="F12"/>
  <c r="E12"/>
  <c r="F11"/>
  <c r="E11"/>
  <c r="F10"/>
  <c r="E10"/>
  <c r="E9" s="1"/>
  <c r="H32" i="87" s="1"/>
  <c r="G32" s="1"/>
  <c r="F32" s="1"/>
  <c r="F9" i="31"/>
  <c r="E32" i="87"/>
  <c r="H29" s="1"/>
  <c r="G29"/>
  <c r="F29"/>
  <c r="E29"/>
  <c r="H26"/>
  <c r="H25"/>
  <c r="H24"/>
  <c r="H22"/>
  <c r="G22" s="1"/>
  <c r="F22" s="1"/>
  <c r="E22"/>
  <c r="H19"/>
  <c r="H16"/>
  <c r="H13"/>
  <c r="H12"/>
  <c r="H11"/>
  <c r="H10"/>
  <c r="H9" s="1"/>
  <c r="G9"/>
  <c r="F9"/>
  <c r="E9"/>
  <c r="G32" i="86" s="1"/>
  <c r="F32" s="1"/>
  <c r="E32"/>
  <c r="G29" s="1"/>
  <c r="F29"/>
  <c r="E29"/>
  <c r="G26"/>
  <c r="G25"/>
  <c r="G24"/>
  <c r="G22"/>
  <c r="F22" s="1"/>
  <c r="E22" s="1"/>
  <c r="G19"/>
  <c r="G16"/>
  <c r="G13"/>
  <c r="G12"/>
  <c r="G11"/>
  <c r="G10"/>
  <c r="G9"/>
  <c r="F9"/>
  <c r="E9"/>
  <c r="F26" i="85"/>
  <c r="E26"/>
  <c r="G26" s="1"/>
  <c r="F25"/>
  <c r="E25"/>
  <c r="G25" s="1"/>
  <c r="F24"/>
  <c r="E24"/>
  <c r="F19"/>
  <c r="E19"/>
  <c r="G19" s="1"/>
  <c r="F16"/>
  <c r="E16"/>
  <c r="G16" s="1"/>
  <c r="F13"/>
  <c r="E13"/>
  <c r="G13" s="1"/>
  <c r="F12"/>
  <c r="E12"/>
  <c r="G12" s="1"/>
  <c r="F11"/>
  <c r="E11"/>
  <c r="G11" s="1"/>
  <c r="F10"/>
  <c r="E10"/>
  <c r="E32" i="80"/>
  <c r="H29" s="1"/>
  <c r="G29"/>
  <c r="F29"/>
  <c r="E29"/>
  <c r="H26"/>
  <c r="H25"/>
  <c r="H24"/>
  <c r="H22"/>
  <c r="G22" s="1"/>
  <c r="F22" s="1"/>
  <c r="E22"/>
  <c r="H19"/>
  <c r="H16"/>
  <c r="H13"/>
  <c r="H12"/>
  <c r="H11"/>
  <c r="H10"/>
  <c r="H9" s="1"/>
  <c r="G9"/>
  <c r="F9"/>
  <c r="E9"/>
  <c r="I32" i="79" s="1"/>
  <c r="H32" s="1"/>
  <c r="G32" s="1"/>
  <c r="F32" s="1"/>
  <c r="E32"/>
  <c r="I31"/>
  <c r="I30"/>
  <c r="I29" s="1"/>
  <c r="H29"/>
  <c r="G29"/>
  <c r="F29"/>
  <c r="E29"/>
  <c r="I28"/>
  <c r="I27"/>
  <c r="I26"/>
  <c r="I25"/>
  <c r="I24"/>
  <c r="I23"/>
  <c r="I22"/>
  <c r="H22" s="1"/>
  <c r="G22" s="1"/>
  <c r="F22" s="1"/>
  <c r="E22" s="1"/>
  <c r="I21"/>
  <c r="I20"/>
  <c r="I19"/>
  <c r="I18"/>
  <c r="I17"/>
  <c r="I16"/>
  <c r="I15"/>
  <c r="I14"/>
  <c r="I13"/>
  <c r="I12"/>
  <c r="I11"/>
  <c r="I10"/>
  <c r="I9"/>
  <c r="H9"/>
  <c r="G9"/>
  <c r="F9"/>
  <c r="E9"/>
  <c r="F26" i="78"/>
  <c r="E26"/>
  <c r="F25"/>
  <c r="E25"/>
  <c r="F24"/>
  <c r="E24"/>
  <c r="F19"/>
  <c r="E19"/>
  <c r="F16"/>
  <c r="E16"/>
  <c r="F13"/>
  <c r="E13"/>
  <c r="F12"/>
  <c r="E12"/>
  <c r="F11"/>
  <c r="E11"/>
  <c r="F10"/>
  <c r="E10"/>
  <c r="E32" i="73"/>
  <c r="G29" s="1"/>
  <c r="F29"/>
  <c r="E29"/>
  <c r="G26"/>
  <c r="G25"/>
  <c r="G24"/>
  <c r="G22"/>
  <c r="F22" s="1"/>
  <c r="E22"/>
  <c r="G19"/>
  <c r="G16"/>
  <c r="G13"/>
  <c r="G12"/>
  <c r="G11"/>
  <c r="G10"/>
  <c r="G9" s="1"/>
  <c r="F9"/>
  <c r="E9"/>
  <c r="H32" i="72" s="1"/>
  <c r="G32" s="1"/>
  <c r="F32" s="1"/>
  <c r="E32"/>
  <c r="H29" s="1"/>
  <c r="G29"/>
  <c r="F29"/>
  <c r="E29"/>
  <c r="H26" s="1"/>
  <c r="E26"/>
  <c r="H25"/>
  <c r="H24"/>
  <c r="H22"/>
  <c r="G22" s="1"/>
  <c r="F22" s="1"/>
  <c r="E22"/>
  <c r="H19"/>
  <c r="H16"/>
  <c r="H13"/>
  <c r="H12"/>
  <c r="H11"/>
  <c r="H10"/>
  <c r="H9" s="1"/>
  <c r="G9"/>
  <c r="F9"/>
  <c r="E9"/>
  <c r="F26" i="71"/>
  <c r="E26" s="1"/>
  <c r="G26" s="1"/>
  <c r="F25"/>
  <c r="E25"/>
  <c r="G25" s="1"/>
  <c r="F24"/>
  <c r="E24"/>
  <c r="F19"/>
  <c r="E19"/>
  <c r="G19" s="1"/>
  <c r="F16"/>
  <c r="E16"/>
  <c r="G16" s="1"/>
  <c r="F13"/>
  <c r="E13"/>
  <c r="G13" s="1"/>
  <c r="F12"/>
  <c r="E12"/>
  <c r="G12" s="1"/>
  <c r="F11"/>
  <c r="E11"/>
  <c r="G11" s="1"/>
  <c r="F10"/>
  <c r="E10"/>
  <c r="E32" i="66"/>
  <c r="H29" s="1"/>
  <c r="G29"/>
  <c r="F29"/>
  <c r="E29"/>
  <c r="H26"/>
  <c r="H25"/>
  <c r="H24"/>
  <c r="H22"/>
  <c r="G22" s="1"/>
  <c r="F22" s="1"/>
  <c r="E22"/>
  <c r="H19"/>
  <c r="H16"/>
  <c r="H13"/>
  <c r="H12"/>
  <c r="H11"/>
  <c r="H10"/>
  <c r="H9" s="1"/>
  <c r="G9"/>
  <c r="F9"/>
  <c r="E9"/>
  <c r="I32" i="65" s="1"/>
  <c r="H32" s="1"/>
  <c r="G32" s="1"/>
  <c r="F32" s="1"/>
  <c r="E32"/>
  <c r="I31"/>
  <c r="I30"/>
  <c r="I29"/>
  <c r="H29"/>
  <c r="G29"/>
  <c r="F29"/>
  <c r="E29"/>
  <c r="I28"/>
  <c r="I27"/>
  <c r="I26"/>
  <c r="I25"/>
  <c r="I24"/>
  <c r="I23"/>
  <c r="I22"/>
  <c r="H22" s="1"/>
  <c r="G22" s="1"/>
  <c r="F22" s="1"/>
  <c r="E22" s="1"/>
  <c r="I21"/>
  <c r="I20"/>
  <c r="I19"/>
  <c r="I18"/>
  <c r="I17"/>
  <c r="I16"/>
  <c r="I15"/>
  <c r="I14"/>
  <c r="I13"/>
  <c r="I12"/>
  <c r="I11"/>
  <c r="I10"/>
  <c r="I9"/>
  <c r="H9"/>
  <c r="G9"/>
  <c r="F9"/>
  <c r="E9"/>
  <c r="F26" i="64"/>
  <c r="E26"/>
  <c r="G26" s="1"/>
  <c r="F25"/>
  <c r="E25"/>
  <c r="G25" s="1"/>
  <c r="F24"/>
  <c r="E24"/>
  <c r="G24" s="1"/>
  <c r="F19"/>
  <c r="E19"/>
  <c r="G19" s="1"/>
  <c r="F16"/>
  <c r="E16"/>
  <c r="G16" s="1"/>
  <c r="F13"/>
  <c r="E13"/>
  <c r="G13" s="1"/>
  <c r="F12"/>
  <c r="E12"/>
  <c r="G12" s="1"/>
  <c r="F11"/>
  <c r="E11"/>
  <c r="G11" s="1"/>
  <c r="F10"/>
  <c r="E10"/>
  <c r="J55" i="102"/>
  <c r="O53" s="1"/>
  <c r="J53"/>
  <c r="O51"/>
  <c r="O32" s="1"/>
  <c r="N32" s="1"/>
  <c r="M32" s="1"/>
  <c r="L32" s="1"/>
  <c r="K32" s="1"/>
  <c r="J32" s="1"/>
  <c r="I32" s="1"/>
  <c r="H32" s="1"/>
  <c r="G32" s="1"/>
  <c r="F32" s="1"/>
  <c r="E32" s="1"/>
  <c r="O29" s="1"/>
  <c r="N29"/>
  <c r="M29"/>
  <c r="L29"/>
  <c r="K29"/>
  <c r="J29"/>
  <c r="I29"/>
  <c r="H29"/>
  <c r="G29"/>
  <c r="F29"/>
  <c r="E29"/>
  <c r="O26"/>
  <c r="J26"/>
  <c r="O25"/>
  <c r="O24"/>
  <c r="O22"/>
  <c r="N22" s="1"/>
  <c r="M22"/>
  <c r="L22" s="1"/>
  <c r="K22"/>
  <c r="J22" s="1"/>
  <c r="I22"/>
  <c r="H22" s="1"/>
  <c r="G22"/>
  <c r="F22" s="1"/>
  <c r="E22"/>
  <c r="O19"/>
  <c r="O16"/>
  <c r="O13"/>
  <c r="O12"/>
  <c r="O11"/>
  <c r="O10"/>
  <c r="O9" s="1"/>
  <c r="N9"/>
  <c r="M9"/>
  <c r="L9"/>
  <c r="K9"/>
  <c r="J9"/>
  <c r="I9"/>
  <c r="H9"/>
  <c r="G9"/>
  <c r="F9"/>
  <c r="E9"/>
  <c r="Z32" i="101"/>
  <c r="Y32" s="1"/>
  <c r="X32" s="1"/>
  <c r="W32" s="1"/>
  <c r="V32" s="1"/>
  <c r="U32" s="1"/>
  <c r="T32" s="1"/>
  <c r="S32" s="1"/>
  <c r="R32" s="1"/>
  <c r="Q32"/>
  <c r="P32" s="1"/>
  <c r="O32" s="1"/>
  <c r="N32" s="1"/>
  <c r="M32" s="1"/>
  <c r="L32" s="1"/>
  <c r="K32" s="1"/>
  <c r="J32" s="1"/>
  <c r="I32" s="1"/>
  <c r="H32" s="1"/>
  <c r="G32" s="1"/>
  <c r="F32" s="1"/>
  <c r="E32"/>
  <c r="Z29"/>
  <c r="Y29"/>
  <c r="X29"/>
  <c r="W29"/>
  <c r="V29"/>
  <c r="U29"/>
  <c r="T29"/>
  <c r="S29"/>
  <c r="R29"/>
  <c r="Q29" s="1"/>
  <c r="P29"/>
  <c r="O29"/>
  <c r="N29"/>
  <c r="M29"/>
  <c r="L29"/>
  <c r="K29"/>
  <c r="J29"/>
  <c r="I29"/>
  <c r="H29"/>
  <c r="G29"/>
  <c r="F29"/>
  <c r="E29"/>
  <c r="Z26"/>
  <c r="Q26"/>
  <c r="Z25"/>
  <c r="Z24"/>
  <c r="Z22"/>
  <c r="Y22" s="1"/>
  <c r="X22" s="1"/>
  <c r="W22" s="1"/>
  <c r="V22" s="1"/>
  <c r="U22" s="1"/>
  <c r="T22" s="1"/>
  <c r="S22" s="1"/>
  <c r="R22" s="1"/>
  <c r="Q22" s="1"/>
  <c r="P22" s="1"/>
  <c r="O22" s="1"/>
  <c r="N22" s="1"/>
  <c r="M22" s="1"/>
  <c r="L22" s="1"/>
  <c r="K22" s="1"/>
  <c r="J22" s="1"/>
  <c r="I22" s="1"/>
  <c r="H22" s="1"/>
  <c r="G22" s="1"/>
  <c r="F22" s="1"/>
  <c r="E22" s="1"/>
  <c r="Z19"/>
  <c r="Z16"/>
  <c r="Z13"/>
  <c r="Z12"/>
  <c r="Z11"/>
  <c r="Z10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E55" i="100"/>
  <c r="E53"/>
  <c r="G51"/>
  <c r="F51"/>
  <c r="E26"/>
  <c r="E26" i="98" s="1"/>
  <c r="J56" i="43" l="1"/>
  <c r="I56" s="1"/>
  <c r="H56" s="1"/>
  <c r="W30"/>
  <c r="S30"/>
  <c r="T30"/>
  <c r="W53"/>
  <c r="X56"/>
  <c r="M53"/>
  <c r="D53"/>
  <c r="D56" s="1"/>
  <c r="E56"/>
  <c r="B56"/>
  <c r="U30"/>
  <c r="F30"/>
  <c r="F56" s="1"/>
  <c r="V30"/>
  <c r="R30"/>
  <c r="Q30" s="1"/>
  <c r="P30" s="1"/>
  <c r="O30" s="1"/>
  <c r="G30"/>
  <c r="G56" s="1"/>
  <c r="V30" i="42"/>
  <c r="V56" s="1"/>
  <c r="U56" s="1"/>
  <c r="T56" s="1"/>
  <c r="S56" s="1"/>
  <c r="R56" s="1"/>
  <c r="L56"/>
  <c r="D30"/>
  <c r="E56"/>
  <c r="F51" i="98"/>
  <c r="G53" i="100"/>
  <c r="G10" i="71"/>
  <c r="G24"/>
  <c r="G10" i="85"/>
  <c r="G24"/>
  <c r="E29" i="31"/>
  <c r="G34"/>
  <c r="F34" s="1"/>
  <c r="E34" s="1"/>
  <c r="G35"/>
  <c r="F53" i="100"/>
  <c r="G55"/>
  <c r="F55" s="1"/>
  <c r="G10" i="64"/>
  <c r="G10" i="78"/>
  <c r="G11"/>
  <c r="G12"/>
  <c r="G13"/>
  <c r="G16"/>
  <c r="G24"/>
  <c r="G25"/>
  <c r="G10" i="31"/>
  <c r="G11"/>
  <c r="G12"/>
  <c r="G13"/>
  <c r="G16"/>
  <c r="F25" i="100"/>
  <c r="F24"/>
  <c r="F24" i="98" s="1"/>
  <c r="E24" i="100"/>
  <c r="E24" i="98" s="1"/>
  <c r="F19" i="100"/>
  <c r="F19" i="98" s="1"/>
  <c r="E19" i="100"/>
  <c r="E19" i="98" s="1"/>
  <c r="F16" i="100"/>
  <c r="F16" i="98" s="1"/>
  <c r="E16" i="100"/>
  <c r="E16" i="98" s="1"/>
  <c r="F13" i="100"/>
  <c r="F13" i="98" s="1"/>
  <c r="E13" i="100"/>
  <c r="E13" i="98" s="1"/>
  <c r="F12" i="100"/>
  <c r="F12" i="98" s="1"/>
  <c r="E12" i="100"/>
  <c r="E12" i="98" s="1"/>
  <c r="F11" i="100"/>
  <c r="F11" i="98" s="1"/>
  <c r="E11" i="100"/>
  <c r="E11" i="98" s="1"/>
  <c r="F10" i="100"/>
  <c r="F10" i="98" s="1"/>
  <c r="E10" i="100"/>
  <c r="F53" i="98"/>
  <c r="E53"/>
  <c r="N30" i="43" l="1"/>
  <c r="N56" s="1"/>
  <c r="M56" s="1"/>
  <c r="O56"/>
  <c r="V53"/>
  <c r="W56"/>
  <c r="D56" i="42"/>
  <c r="G11" i="100"/>
  <c r="G13"/>
  <c r="G19"/>
  <c r="G24"/>
  <c r="G22" i="31"/>
  <c r="G9"/>
  <c r="E10" i="98"/>
  <c r="G10" s="1"/>
  <c r="E25" i="100"/>
  <c r="F25" i="98"/>
  <c r="G10" i="100"/>
  <c r="G12"/>
  <c r="G16"/>
  <c r="D12" i="91" s="1"/>
  <c r="G34" i="98"/>
  <c r="G35"/>
  <c r="G38"/>
  <c r="G41"/>
  <c r="G44"/>
  <c r="G24"/>
  <c r="E47"/>
  <c r="E55" s="1"/>
  <c r="G49"/>
  <c r="G50"/>
  <c r="G51"/>
  <c r="F56" i="54"/>
  <c r="G54"/>
  <c r="F54"/>
  <c r="G48"/>
  <c r="F48" s="1"/>
  <c r="H45"/>
  <c r="H35"/>
  <c r="G35"/>
  <c r="F35"/>
  <c r="H33" s="1"/>
  <c r="G33"/>
  <c r="F33"/>
  <c r="H30"/>
  <c r="G30"/>
  <c r="F30"/>
  <c r="G23"/>
  <c r="F23"/>
  <c r="G10"/>
  <c r="F10"/>
  <c r="F56" i="53" s="1"/>
  <c r="E56"/>
  <c r="F54" s="1"/>
  <c r="E54"/>
  <c r="F52"/>
  <c r="F51"/>
  <c r="F50"/>
  <c r="F48"/>
  <c r="E48"/>
  <c r="F45"/>
  <c r="F42"/>
  <c r="F39"/>
  <c r="F36"/>
  <c r="F35" s="1"/>
  <c r="E35"/>
  <c r="F33" s="1"/>
  <c r="E33"/>
  <c r="F30" s="1"/>
  <c r="E30"/>
  <c r="F27"/>
  <c r="F26"/>
  <c r="F25"/>
  <c r="F23"/>
  <c r="E23" s="1"/>
  <c r="F20"/>
  <c r="F17"/>
  <c r="F14"/>
  <c r="F13"/>
  <c r="F12"/>
  <c r="F11"/>
  <c r="F10"/>
  <c r="E10"/>
  <c r="F54" i="52"/>
  <c r="E54"/>
  <c r="G54" s="1"/>
  <c r="G52"/>
  <c r="G51"/>
  <c r="G50"/>
  <c r="G45"/>
  <c r="G42"/>
  <c r="G39"/>
  <c r="G36"/>
  <c r="F35"/>
  <c r="E35"/>
  <c r="G35" s="1"/>
  <c r="F30"/>
  <c r="E30"/>
  <c r="G30" s="1"/>
  <c r="G27"/>
  <c r="G26"/>
  <c r="G25"/>
  <c r="G20"/>
  <c r="G17"/>
  <c r="G14"/>
  <c r="G13"/>
  <c r="G12"/>
  <c r="G11"/>
  <c r="F10"/>
  <c r="E10"/>
  <c r="G10" s="1"/>
  <c r="U53" i="43" l="1"/>
  <c r="V56"/>
  <c r="E25" i="98"/>
  <c r="G25" i="100"/>
  <c r="G53" i="98"/>
  <c r="G47"/>
  <c r="F47" s="1"/>
  <c r="G51" i="51"/>
  <c r="F51"/>
  <c r="E51"/>
  <c r="H51" s="1"/>
  <c r="G50"/>
  <c r="F50" s="1"/>
  <c r="E50"/>
  <c r="H50" s="1"/>
  <c r="G49"/>
  <c r="G53" s="1"/>
  <c r="F49"/>
  <c r="F53" s="1"/>
  <c r="E49"/>
  <c r="T53" i="43" l="1"/>
  <c r="U56"/>
  <c r="E53" i="51"/>
  <c r="H53" s="1"/>
  <c r="E29" i="98"/>
  <c r="G25"/>
  <c r="H49" i="51"/>
  <c r="G55" i="98"/>
  <c r="F55" s="1"/>
  <c r="G44" i="51"/>
  <c r="F44"/>
  <c r="E44" s="1"/>
  <c r="G41"/>
  <c r="F41"/>
  <c r="E41"/>
  <c r="G38"/>
  <c r="F38" s="1"/>
  <c r="E38"/>
  <c r="H38" s="1"/>
  <c r="G35"/>
  <c r="F35"/>
  <c r="E35"/>
  <c r="H35" s="1"/>
  <c r="G34"/>
  <c r="F34" s="1"/>
  <c r="E34" s="1"/>
  <c r="E47" s="1"/>
  <c r="G26"/>
  <c r="F26" s="1"/>
  <c r="E26"/>
  <c r="F25"/>
  <c r="E25"/>
  <c r="G24"/>
  <c r="F24"/>
  <c r="F29" s="1"/>
  <c r="E24"/>
  <c r="G19"/>
  <c r="F19"/>
  <c r="E19"/>
  <c r="G16"/>
  <c r="F16" s="1"/>
  <c r="E16"/>
  <c r="F13"/>
  <c r="E13"/>
  <c r="G12"/>
  <c r="F12"/>
  <c r="E12"/>
  <c r="H12" s="1"/>
  <c r="G11"/>
  <c r="F11"/>
  <c r="E11"/>
  <c r="G10"/>
  <c r="F10" s="1"/>
  <c r="E10"/>
  <c r="F9"/>
  <c r="E9"/>
  <c r="G37" i="33" s="1"/>
  <c r="F37" s="1"/>
  <c r="E37"/>
  <c r="G34"/>
  <c r="F34"/>
  <c r="E34"/>
  <c r="G32"/>
  <c r="G31"/>
  <c r="F31"/>
  <c r="G30"/>
  <c r="G28"/>
  <c r="G27"/>
  <c r="G25"/>
  <c r="F25" s="1"/>
  <c r="E25"/>
  <c r="G22"/>
  <c r="G16"/>
  <c r="G13"/>
  <c r="G12"/>
  <c r="G11"/>
  <c r="G10"/>
  <c r="G9"/>
  <c r="F9"/>
  <c r="E9"/>
  <c r="I37" i="32"/>
  <c r="H37" s="1"/>
  <c r="G37" s="1"/>
  <c r="F37"/>
  <c r="E37" s="1"/>
  <c r="I34" s="1"/>
  <c r="H34"/>
  <c r="G34"/>
  <c r="F34"/>
  <c r="E34"/>
  <c r="I32"/>
  <c r="I31"/>
  <c r="I30"/>
  <c r="I28"/>
  <c r="I27"/>
  <c r="I25"/>
  <c r="H25" s="1"/>
  <c r="G25" s="1"/>
  <c r="F25"/>
  <c r="E25" s="1"/>
  <c r="I22"/>
  <c r="G22"/>
  <c r="I19"/>
  <c r="I16"/>
  <c r="I13"/>
  <c r="I12"/>
  <c r="I11"/>
  <c r="I10"/>
  <c r="I9"/>
  <c r="H9"/>
  <c r="G9"/>
  <c r="F9"/>
  <c r="E9"/>
  <c r="F29" i="24"/>
  <c r="G29" s="1"/>
  <c r="E29"/>
  <c r="E27"/>
  <c r="F19"/>
  <c r="E19"/>
  <c r="S53" i="43" l="1"/>
  <c r="T56"/>
  <c r="H26" i="51"/>
  <c r="H16"/>
  <c r="E29"/>
  <c r="H10"/>
  <c r="E55"/>
  <c r="H24"/>
  <c r="H41"/>
  <c r="H44"/>
  <c r="F47"/>
  <c r="F55" s="1"/>
  <c r="H11"/>
  <c r="H34"/>
  <c r="G47"/>
  <c r="G55" s="1"/>
  <c r="R53" i="43" l="1"/>
  <c r="S56"/>
  <c r="H47" i="51"/>
  <c r="G29" i="20"/>
  <c r="F29" s="1"/>
  <c r="E29" s="1"/>
  <c r="H29" s="1"/>
  <c r="G22"/>
  <c r="F22" s="1"/>
  <c r="K54" i="28"/>
  <c r="H54"/>
  <c r="N53"/>
  <c r="I53"/>
  <c r="N52"/>
  <c r="N51"/>
  <c r="N49"/>
  <c r="N48"/>
  <c r="N43"/>
  <c r="N40"/>
  <c r="N37"/>
  <c r="N34"/>
  <c r="N21"/>
  <c r="M21"/>
  <c r="M46" s="1"/>
  <c r="L21"/>
  <c r="L46" s="1"/>
  <c r="K46" s="1"/>
  <c r="K21"/>
  <c r="J21"/>
  <c r="J46" s="1"/>
  <c r="I46" s="1"/>
  <c r="H46" s="1"/>
  <c r="G46" s="1"/>
  <c r="I21"/>
  <c r="H21"/>
  <c r="G21"/>
  <c r="F21"/>
  <c r="E21"/>
  <c r="M14"/>
  <c r="L14"/>
  <c r="K14"/>
  <c r="J14"/>
  <c r="I14"/>
  <c r="H14"/>
  <c r="G14"/>
  <c r="E14"/>
  <c r="N14" s="1"/>
  <c r="N11"/>
  <c r="N10"/>
  <c r="F9"/>
  <c r="N9" s="1"/>
  <c r="N8"/>
  <c r="M7"/>
  <c r="L7"/>
  <c r="K7"/>
  <c r="J7"/>
  <c r="I7"/>
  <c r="H7"/>
  <c r="G7"/>
  <c r="F7"/>
  <c r="E7"/>
  <c r="O55" i="2"/>
  <c r="N55"/>
  <c r="M55"/>
  <c r="L55"/>
  <c r="K55"/>
  <c r="J55"/>
  <c r="I55"/>
  <c r="G55"/>
  <c r="F55"/>
  <c r="O54"/>
  <c r="O53"/>
  <c r="O52"/>
  <c r="O51"/>
  <c r="O50"/>
  <c r="O49"/>
  <c r="K47"/>
  <c r="K57" s="1"/>
  <c r="I47"/>
  <c r="O45"/>
  <c r="F46" i="28" l="1"/>
  <c r="Q53" i="43"/>
  <c r="R56"/>
  <c r="N7" i="28"/>
  <c r="I54"/>
  <c r="E46"/>
  <c r="O44" i="2"/>
  <c r="O43"/>
  <c r="O42"/>
  <c r="O41"/>
  <c r="O40"/>
  <c r="O39"/>
  <c r="O38"/>
  <c r="O37"/>
  <c r="O36"/>
  <c r="O35"/>
  <c r="O34"/>
  <c r="O33"/>
  <c r="O32"/>
  <c r="O31"/>
  <c r="J31"/>
  <c r="O30"/>
  <c r="O29"/>
  <c r="J29"/>
  <c r="O28"/>
  <c r="O27"/>
  <c r="O26"/>
  <c r="O25"/>
  <c r="O24"/>
  <c r="O23"/>
  <c r="O22"/>
  <c r="N22"/>
  <c r="M22"/>
  <c r="L22"/>
  <c r="J22"/>
  <c r="I22"/>
  <c r="H22"/>
  <c r="G22"/>
  <c r="F22"/>
  <c r="E22"/>
  <c r="O20"/>
  <c r="E21" i="22" s="1"/>
  <c r="G21" s="1"/>
  <c r="E23" i="19" s="1"/>
  <c r="H23" s="1"/>
  <c r="O19" i="2"/>
  <c r="O18"/>
  <c r="O17"/>
  <c r="O16"/>
  <c r="O15" l="1"/>
  <c r="P53" i="43"/>
  <c r="P56" s="1"/>
  <c r="Y57" s="1"/>
  <c r="Y56" s="1"/>
  <c r="Q56"/>
  <c r="N46" i="28"/>
  <c r="E56"/>
  <c r="N54" s="1"/>
  <c r="N15" i="2"/>
  <c r="N47" s="1"/>
  <c r="M15"/>
  <c r="M47" s="1"/>
  <c r="L47" s="1"/>
  <c r="L57" s="1"/>
  <c r="L15"/>
  <c r="G15"/>
  <c r="F15"/>
  <c r="E15"/>
  <c r="O13"/>
  <c r="O12"/>
  <c r="O11"/>
  <c r="E12" i="22" s="1"/>
  <c r="O10" i="2"/>
  <c r="O9"/>
  <c r="N8"/>
  <c r="M8"/>
  <c r="L8"/>
  <c r="J8"/>
  <c r="J47" s="1"/>
  <c r="J57" s="1"/>
  <c r="I57" s="1"/>
  <c r="I8"/>
  <c r="H8"/>
  <c r="H47" s="1"/>
  <c r="H57" s="1"/>
  <c r="G8"/>
  <c r="G47" s="1"/>
  <c r="F8"/>
  <c r="E8"/>
  <c r="F55" i="22"/>
  <c r="E55" s="1"/>
  <c r="F52"/>
  <c r="E52" s="1"/>
  <c r="E50"/>
  <c r="F45"/>
  <c r="G45" s="1"/>
  <c r="E45"/>
  <c r="F42"/>
  <c r="E42"/>
  <c r="G42" s="1"/>
  <c r="F39"/>
  <c r="G39" s="1"/>
  <c r="E39"/>
  <c r="F36"/>
  <c r="E36"/>
  <c r="F34"/>
  <c r="E34"/>
  <c r="F33"/>
  <c r="G33" s="1"/>
  <c r="E33"/>
  <c r="F32"/>
  <c r="E32" s="1"/>
  <c r="F31"/>
  <c r="G31" s="1"/>
  <c r="E31"/>
  <c r="F30"/>
  <c r="E30"/>
  <c r="F29"/>
  <c r="E29"/>
  <c r="F28"/>
  <c r="E28"/>
  <c r="F27"/>
  <c r="G27" s="1"/>
  <c r="E27"/>
  <c r="F26"/>
  <c r="E26"/>
  <c r="F25"/>
  <c r="E25"/>
  <c r="F24"/>
  <c r="G24" s="1"/>
  <c r="E24"/>
  <c r="E23"/>
  <c r="F20"/>
  <c r="E20"/>
  <c r="F19"/>
  <c r="E19"/>
  <c r="F18"/>
  <c r="E18"/>
  <c r="F17"/>
  <c r="E17"/>
  <c r="E16" s="1"/>
  <c r="F13"/>
  <c r="E13"/>
  <c r="E11"/>
  <c r="F10"/>
  <c r="E10"/>
  <c r="G17" l="1"/>
  <c r="G19"/>
  <c r="O8" i="2"/>
  <c r="G10" i="22"/>
  <c r="E9"/>
  <c r="E48" s="1"/>
  <c r="G25"/>
  <c r="N56" i="28"/>
  <c r="M56" s="1"/>
  <c r="L56" s="1"/>
  <c r="K56" s="1"/>
  <c r="J56" s="1"/>
  <c r="I56" s="1"/>
  <c r="H56" s="1"/>
  <c r="G56" s="1"/>
  <c r="F56" s="1"/>
  <c r="F47" i="2"/>
  <c r="G57"/>
  <c r="G20" i="22"/>
  <c r="G26"/>
  <c r="G30"/>
  <c r="G32"/>
  <c r="G52"/>
  <c r="G18"/>
  <c r="G28"/>
  <c r="G29"/>
  <c r="G34"/>
  <c r="G36"/>
  <c r="E47" i="2" l="1"/>
  <c r="O47" s="1"/>
  <c r="O57" s="1"/>
  <c r="N57" s="1"/>
  <c r="M57" s="1"/>
  <c r="F57"/>
  <c r="G16" i="22"/>
  <c r="G13"/>
  <c r="G23"/>
  <c r="F23" s="1"/>
  <c r="E19" i="19"/>
  <c r="G18"/>
  <c r="F18"/>
  <c r="E12"/>
  <c r="G44" i="61"/>
  <c r="D37"/>
  <c r="G31" s="1"/>
  <c r="G30" s="1"/>
  <c r="G29"/>
  <c r="G25"/>
  <c r="G9"/>
  <c r="G8" s="1"/>
  <c r="D8" s="1"/>
  <c r="G41" i="84"/>
  <c r="D41"/>
  <c r="G35"/>
  <c r="D35"/>
  <c r="G23"/>
  <c r="G41" i="77"/>
  <c r="D41"/>
  <c r="G35"/>
  <c r="D35"/>
  <c r="G23"/>
  <c r="G41" i="70"/>
  <c r="D41"/>
  <c r="G35"/>
  <c r="D35"/>
  <c r="G23"/>
  <c r="G41" i="63"/>
  <c r="D41"/>
  <c r="G35"/>
  <c r="D35"/>
  <c r="G23"/>
  <c r="G41" i="91"/>
  <c r="D41"/>
  <c r="D35"/>
  <c r="G23"/>
  <c r="E57" i="2" l="1"/>
  <c r="H19" i="19"/>
  <c r="G35" i="91"/>
  <c r="G17"/>
  <c r="G25" s="1"/>
  <c r="D43" i="60"/>
  <c r="G42"/>
  <c r="D42"/>
  <c r="G41"/>
  <c r="D41"/>
  <c r="G40"/>
  <c r="D40" s="1"/>
  <c r="D32"/>
  <c r="D24"/>
  <c r="D23"/>
  <c r="G22"/>
  <c r="D22"/>
  <c r="G21"/>
  <c r="G20"/>
  <c r="D12"/>
  <c r="D11"/>
  <c r="D10"/>
  <c r="D39" i="59"/>
  <c r="D43" i="91" l="1"/>
  <c r="G43"/>
  <c r="G45" s="1"/>
  <c r="G13" i="98"/>
  <c r="G15" i="19" s="1"/>
  <c r="E15"/>
  <c r="G12" i="98"/>
  <c r="G14" i="19" s="1"/>
  <c r="F14"/>
  <c r="G11" i="98"/>
  <c r="G13" i="19" s="1"/>
  <c r="F13"/>
  <c r="G12"/>
  <c r="F12"/>
  <c r="G16" i="98"/>
  <c r="G34" i="19" s="1"/>
  <c r="G42"/>
  <c r="F34"/>
  <c r="E34"/>
  <c r="D12" i="59" s="1"/>
  <c r="F44" i="19"/>
  <c r="D21" i="60" s="1"/>
  <c r="E44" i="19"/>
  <c r="D20" i="59" s="1"/>
  <c r="F42" i="19"/>
  <c r="G43"/>
  <c r="G18" i="20"/>
  <c r="G15"/>
  <c r="G9"/>
  <c r="F18"/>
  <c r="G28"/>
  <c r="F28"/>
  <c r="G27"/>
  <c r="F27"/>
  <c r="F9"/>
  <c r="F8" s="1"/>
  <c r="F15"/>
  <c r="E9" i="98"/>
  <c r="F9"/>
  <c r="G56" i="54"/>
  <c r="G19" i="98"/>
  <c r="F25" i="20" l="1"/>
  <c r="F34"/>
  <c r="D38" i="60"/>
  <c r="D19"/>
  <c r="H12" i="19"/>
  <c r="G9" i="98"/>
  <c r="G22" s="1"/>
  <c r="F22"/>
  <c r="G34" i="20"/>
  <c r="G8"/>
  <c r="E22" i="98"/>
  <c r="E32" s="1"/>
  <c r="H34" i="19"/>
  <c r="G25" i="20"/>
  <c r="G11" i="19"/>
  <c r="G40" s="1"/>
  <c r="G36" i="20" l="1"/>
  <c r="F36"/>
  <c r="D44" i="8"/>
  <c r="E34" i="99"/>
  <c r="D35" i="8" s="1"/>
  <c r="C35"/>
  <c r="E37" i="99"/>
  <c r="D40" i="8" s="1"/>
  <c r="E36" i="99"/>
  <c r="E33"/>
  <c r="D34" i="8" s="1"/>
  <c r="D32"/>
  <c r="D31"/>
  <c r="E9" i="99"/>
  <c r="D8" i="8" s="1"/>
  <c r="C8"/>
  <c r="G9" i="60" s="1"/>
  <c r="D9" s="1"/>
  <c r="E11" i="99"/>
  <c r="D10" i="8" s="1"/>
  <c r="C10"/>
  <c r="G11" i="60" s="1"/>
  <c r="D18" i="8"/>
  <c r="C18"/>
  <c r="D15"/>
  <c r="C15"/>
  <c r="D14"/>
  <c r="C14"/>
  <c r="D13"/>
  <c r="C13"/>
  <c r="D12"/>
  <c r="C12"/>
  <c r="E20" i="99"/>
  <c r="D19" i="8" s="1"/>
  <c r="D11"/>
  <c r="E10" i="99"/>
  <c r="D9" i="8" s="1"/>
  <c r="D7"/>
  <c r="C32"/>
  <c r="C33"/>
  <c r="G31" i="60" s="1"/>
  <c r="D31" s="1"/>
  <c r="G30" s="1"/>
  <c r="D30" s="1"/>
  <c r="D45" i="8"/>
  <c r="C45"/>
  <c r="G39" i="60" s="1"/>
  <c r="D39" s="1"/>
  <c r="C7" i="8"/>
  <c r="C11"/>
  <c r="C19"/>
  <c r="C31"/>
  <c r="C34"/>
  <c r="C39"/>
  <c r="C44"/>
  <c r="B21" i="99"/>
  <c r="C21"/>
  <c r="E32"/>
  <c r="B39"/>
  <c r="C39"/>
  <c r="C45" s="1"/>
  <c r="C49" i="8" l="1"/>
  <c r="G38" i="60"/>
  <c r="G15"/>
  <c r="G14" s="1"/>
  <c r="G29"/>
  <c r="G8"/>
  <c r="D49" i="8"/>
  <c r="E39" i="99"/>
  <c r="B45"/>
  <c r="E45" s="1"/>
  <c r="E21"/>
  <c r="D20" i="8"/>
  <c r="D29" s="1"/>
  <c r="D39"/>
  <c r="D37"/>
  <c r="D29" i="60" l="1"/>
  <c r="D33" i="8"/>
  <c r="D42" s="1"/>
  <c r="D51" s="1"/>
  <c r="D54" s="1"/>
  <c r="B27" i="103"/>
  <c r="C27"/>
  <c r="E27" s="1"/>
  <c r="B25"/>
  <c r="C25"/>
  <c r="E23"/>
  <c r="B43"/>
  <c r="C43"/>
  <c r="E42"/>
  <c r="B39"/>
  <c r="E39" s="1"/>
  <c r="C39"/>
  <c r="E37"/>
  <c r="B47"/>
  <c r="E47" s="1"/>
  <c r="C47"/>
  <c r="B21"/>
  <c r="C21"/>
  <c r="E20"/>
  <c r="E21" l="1"/>
  <c r="E43"/>
  <c r="E25"/>
  <c r="G25" i="51"/>
  <c r="H25" s="1"/>
  <c r="F43" i="19" s="1"/>
  <c r="G13" i="51"/>
  <c r="H13"/>
  <c r="F15" i="19" s="1"/>
  <c r="D13" i="60"/>
  <c r="H19" i="51"/>
  <c r="F37" i="19" s="1"/>
  <c r="C22" i="8"/>
  <c r="G19" i="60"/>
  <c r="G25"/>
  <c r="D10" i="55"/>
  <c r="E10" s="1"/>
  <c r="C9" i="8" s="1"/>
  <c r="G12" i="60"/>
  <c r="C25" i="74"/>
  <c r="C25" i="81"/>
  <c r="C25" i="88"/>
  <c r="C25" i="99"/>
  <c r="B25" i="74"/>
  <c r="B37" i="55"/>
  <c r="C37"/>
  <c r="D37"/>
  <c r="E37" s="1"/>
  <c r="C40" i="8" s="1"/>
  <c r="C41" i="41"/>
  <c r="D41" s="1"/>
  <c r="B40" i="8" s="1"/>
  <c r="G33" i="59" s="1"/>
  <c r="C40" i="41"/>
  <c r="D40"/>
  <c r="B39" i="8" s="1"/>
  <c r="C35" i="41"/>
  <c r="D35"/>
  <c r="B34" i="8" s="1"/>
  <c r="C36" i="41"/>
  <c r="D36"/>
  <c r="B35" i="8" s="1"/>
  <c r="E35" s="1"/>
  <c r="C37" i="41"/>
  <c r="D37" s="1"/>
  <c r="B36" i="8" s="1"/>
  <c r="E36" s="1"/>
  <c r="C38" i="41"/>
  <c r="D38" s="1"/>
  <c r="B37" i="8" s="1"/>
  <c r="E37" s="1"/>
  <c r="C33" i="41"/>
  <c r="D33"/>
  <c r="B32" i="8" s="1"/>
  <c r="C32" i="41"/>
  <c r="D32" s="1"/>
  <c r="C45"/>
  <c r="D45" s="1"/>
  <c r="C46"/>
  <c r="D46"/>
  <c r="B45" i="8" s="1"/>
  <c r="C47" i="41"/>
  <c r="D47"/>
  <c r="B46" i="8" s="1"/>
  <c r="C48" i="41"/>
  <c r="D48"/>
  <c r="B47" i="8" s="1"/>
  <c r="B48"/>
  <c r="E48"/>
  <c r="C22" i="41"/>
  <c r="D22"/>
  <c r="B22" i="8" s="1"/>
  <c r="C23" i="41"/>
  <c r="D23"/>
  <c r="B23" i="8" s="1"/>
  <c r="C24" i="41"/>
  <c r="D24"/>
  <c r="B24" i="8" s="1"/>
  <c r="C25" i="41"/>
  <c r="D25"/>
  <c r="B25" i="8" s="1"/>
  <c r="C19" i="41"/>
  <c r="D19"/>
  <c r="B19" i="8" s="1"/>
  <c r="C18" i="41"/>
  <c r="D18"/>
  <c r="B18" i="8" s="1"/>
  <c r="C12" i="41"/>
  <c r="C13"/>
  <c r="C14"/>
  <c r="C15"/>
  <c r="B11"/>
  <c r="C10"/>
  <c r="D10" s="1"/>
  <c r="B10" i="8" s="1"/>
  <c r="C9" i="41"/>
  <c r="D9" s="1"/>
  <c r="C8"/>
  <c r="D8" s="1"/>
  <c r="B8" i="8" s="1"/>
  <c r="C7" i="41"/>
  <c r="D7" s="1"/>
  <c r="B7" i="8" s="1"/>
  <c r="G33" i="60"/>
  <c r="D37"/>
  <c r="D13" i="41"/>
  <c r="B13" i="8" s="1"/>
  <c r="E13" s="1"/>
  <c r="D14" i="41"/>
  <c r="B14" i="8"/>
  <c r="E14" s="1"/>
  <c r="C27" i="99"/>
  <c r="C47"/>
  <c r="B25" i="81"/>
  <c r="B25" i="88"/>
  <c r="B25" i="99"/>
  <c r="B27" s="1"/>
  <c r="D15" i="41"/>
  <c r="B15" i="8" s="1"/>
  <c r="E15" s="1"/>
  <c r="D12" i="41"/>
  <c r="B12" i="8" s="1"/>
  <c r="E12" s="1"/>
  <c r="F27" i="24"/>
  <c r="G27"/>
  <c r="E27" i="20"/>
  <c r="D37" i="59"/>
  <c r="D38" i="1" s="1"/>
  <c r="F28" i="24"/>
  <c r="E28"/>
  <c r="G28"/>
  <c r="E28" i="20"/>
  <c r="D38" i="59"/>
  <c r="D39" i="1" s="1"/>
  <c r="E51" i="31"/>
  <c r="G51"/>
  <c r="D40" i="61"/>
  <c r="D40" i="1"/>
  <c r="E10" i="24"/>
  <c r="F10"/>
  <c r="G10"/>
  <c r="E9" i="20"/>
  <c r="E11" i="24"/>
  <c r="F11"/>
  <c r="G11"/>
  <c r="E10" i="20"/>
  <c r="E12" i="24"/>
  <c r="F12"/>
  <c r="G12"/>
  <c r="E11" i="20"/>
  <c r="E13" i="24"/>
  <c r="F13"/>
  <c r="G13"/>
  <c r="E12" i="20"/>
  <c r="E16" i="24"/>
  <c r="F16"/>
  <c r="G16"/>
  <c r="E15" i="20"/>
  <c r="D29" i="59" s="1"/>
  <c r="D30" i="1" s="1"/>
  <c r="G19" i="24"/>
  <c r="E18" i="20"/>
  <c r="D30" i="59" s="1"/>
  <c r="D31" i="1" s="1"/>
  <c r="E22" i="24"/>
  <c r="F22"/>
  <c r="G22"/>
  <c r="E22" i="20"/>
  <c r="D31" i="59" s="1"/>
  <c r="D32" i="1" s="1"/>
  <c r="F50" i="22"/>
  <c r="G50" s="1"/>
  <c r="F51"/>
  <c r="E51"/>
  <c r="G51"/>
  <c r="E43" i="19"/>
  <c r="D19" i="59" s="1"/>
  <c r="D20" i="63"/>
  <c r="D20" i="70"/>
  <c r="G26" i="78"/>
  <c r="D20" i="77"/>
  <c r="D20" i="84"/>
  <c r="D21" i="61"/>
  <c r="F11" i="22"/>
  <c r="G11" s="1"/>
  <c r="F12"/>
  <c r="G12" s="1"/>
  <c r="E14" i="19" s="1"/>
  <c r="H14" s="1"/>
  <c r="E9" i="64"/>
  <c r="F9"/>
  <c r="G9"/>
  <c r="D7" i="63"/>
  <c r="E9" i="71"/>
  <c r="F9"/>
  <c r="G9"/>
  <c r="D7" i="70"/>
  <c r="E9" i="78"/>
  <c r="F9"/>
  <c r="G9"/>
  <c r="D7" i="77"/>
  <c r="E9" i="85"/>
  <c r="F9"/>
  <c r="G9"/>
  <c r="D7" i="84"/>
  <c r="G41" i="59"/>
  <c r="G42" i="1" s="1"/>
  <c r="G7" i="63"/>
  <c r="G7" i="70"/>
  <c r="G7" i="77"/>
  <c r="G7" i="84"/>
  <c r="F30" i="24"/>
  <c r="E30"/>
  <c r="G30"/>
  <c r="E30" i="20"/>
  <c r="H30" s="1"/>
  <c r="F31" i="24"/>
  <c r="E31"/>
  <c r="G31"/>
  <c r="E31" i="20" s="1"/>
  <c r="F32" i="24"/>
  <c r="E32"/>
  <c r="G32"/>
  <c r="E32" i="20" s="1"/>
  <c r="F26" i="100"/>
  <c r="F26" i="98"/>
  <c r="G26"/>
  <c r="G44" i="19"/>
  <c r="G49" s="1"/>
  <c r="E37"/>
  <c r="E31"/>
  <c r="H31" s="1"/>
  <c r="E28"/>
  <c r="H28" s="1"/>
  <c r="E25"/>
  <c r="H25" s="1"/>
  <c r="E20"/>
  <c r="E21"/>
  <c r="H21" s="1"/>
  <c r="E22"/>
  <c r="H22" s="1"/>
  <c r="H44"/>
  <c r="F53" i="22"/>
  <c r="E53"/>
  <c r="G53"/>
  <c r="E45" i="19" s="1"/>
  <c r="F54" i="22"/>
  <c r="E54"/>
  <c r="G54"/>
  <c r="E46" i="19"/>
  <c r="H46" s="1"/>
  <c r="G55" i="22"/>
  <c r="E47" i="19" s="1"/>
  <c r="E25" i="99"/>
  <c r="C27" i="8"/>
  <c r="H27" i="20"/>
  <c r="H28"/>
  <c r="H22"/>
  <c r="H18"/>
  <c r="H15"/>
  <c r="H9"/>
  <c r="H10"/>
  <c r="H11"/>
  <c r="H12"/>
  <c r="F29" i="98"/>
  <c r="G29"/>
  <c r="G32" s="1"/>
  <c r="F32"/>
  <c r="D13" i="61"/>
  <c r="D13" i="1"/>
  <c r="D9" i="59"/>
  <c r="D10" i="1" s="1"/>
  <c r="D10" i="59"/>
  <c r="D11" i="1" s="1"/>
  <c r="D11" i="59"/>
  <c r="D12" i="1" s="1"/>
  <c r="D22" i="59"/>
  <c r="D23" i="1" s="1"/>
  <c r="E9" i="24"/>
  <c r="F9"/>
  <c r="G9"/>
  <c r="G8" i="63"/>
  <c r="G8" i="70"/>
  <c r="G8" i="77"/>
  <c r="G8" i="84"/>
  <c r="G9" i="63"/>
  <c r="G9" i="70"/>
  <c r="G9" i="77"/>
  <c r="G9" i="84"/>
  <c r="G10" i="61"/>
  <c r="G10" i="63"/>
  <c r="G10" i="70"/>
  <c r="G10" i="77"/>
  <c r="G10" i="84"/>
  <c r="G11" i="61"/>
  <c r="G11" i="63"/>
  <c r="G11" i="70"/>
  <c r="G11" i="77"/>
  <c r="G11" i="84"/>
  <c r="G12" i="61"/>
  <c r="D13" i="59"/>
  <c r="D40"/>
  <c r="D41" i="1"/>
  <c r="D44" i="60"/>
  <c r="D46"/>
  <c r="G44"/>
  <c r="G18" i="61"/>
  <c r="G27"/>
  <c r="D25"/>
  <c r="D18"/>
  <c r="D27"/>
  <c r="G17" i="70"/>
  <c r="G25"/>
  <c r="D17"/>
  <c r="D23"/>
  <c r="D25"/>
  <c r="N58" i="28"/>
  <c r="D23" i="84"/>
  <c r="D23" i="77"/>
  <c r="G17"/>
  <c r="G17" i="63"/>
  <c r="G25"/>
  <c r="G45"/>
  <c r="D17"/>
  <c r="D23"/>
  <c r="D25"/>
  <c r="D45"/>
  <c r="G43"/>
  <c r="D43"/>
  <c r="G17" i="84"/>
  <c r="G25" i="77"/>
  <c r="G45"/>
  <c r="D17"/>
  <c r="D25"/>
  <c r="D45"/>
  <c r="G43"/>
  <c r="D43"/>
  <c r="G25" i="84"/>
  <c r="G45" s="1"/>
  <c r="D17"/>
  <c r="F9" i="22"/>
  <c r="F48"/>
  <c r="E58"/>
  <c r="G45" i="70"/>
  <c r="D45"/>
  <c r="G43"/>
  <c r="D43"/>
  <c r="D25" i="84"/>
  <c r="D45"/>
  <c r="G43"/>
  <c r="D43"/>
  <c r="D44" i="61"/>
  <c r="G37"/>
  <c r="G46"/>
  <c r="G48"/>
  <c r="D46"/>
  <c r="D48"/>
  <c r="F56" i="22"/>
  <c r="F58" s="1"/>
  <c r="E56"/>
  <c r="G9" i="51"/>
  <c r="G22"/>
  <c r="G29"/>
  <c r="G32"/>
  <c r="G57" s="1"/>
  <c r="F22"/>
  <c r="F32"/>
  <c r="F57"/>
  <c r="E22"/>
  <c r="E32" s="1"/>
  <c r="H9"/>
  <c r="G25" i="24"/>
  <c r="G34"/>
  <c r="G37" s="1"/>
  <c r="E25"/>
  <c r="F25"/>
  <c r="F34"/>
  <c r="E34"/>
  <c r="F37"/>
  <c r="E37"/>
  <c r="H55" i="51"/>
  <c r="H29"/>
  <c r="E9" i="100"/>
  <c r="F9"/>
  <c r="G9"/>
  <c r="D7" i="91" s="1"/>
  <c r="D17" s="1"/>
  <c r="E22" i="78"/>
  <c r="F22"/>
  <c r="G22"/>
  <c r="G19"/>
  <c r="G32" i="73"/>
  <c r="F32"/>
  <c r="O55" i="102"/>
  <c r="E32" i="100"/>
  <c r="F32"/>
  <c r="G32"/>
  <c r="E29"/>
  <c r="F29"/>
  <c r="G29"/>
  <c r="E22"/>
  <c r="F22"/>
  <c r="G22"/>
  <c r="E32" i="78"/>
  <c r="F32"/>
  <c r="G32"/>
  <c r="E29"/>
  <c r="F29"/>
  <c r="G29"/>
  <c r="G53" i="31"/>
  <c r="G47"/>
  <c r="G55"/>
  <c r="F47"/>
  <c r="F55"/>
  <c r="E53"/>
  <c r="E47"/>
  <c r="E55"/>
  <c r="E32" i="85"/>
  <c r="F32"/>
  <c r="G32"/>
  <c r="E22"/>
  <c r="F22"/>
  <c r="G22"/>
  <c r="H32" i="80"/>
  <c r="G32"/>
  <c r="F32"/>
  <c r="E22" i="71"/>
  <c r="F22"/>
  <c r="G22"/>
  <c r="H32" i="66"/>
  <c r="G32"/>
  <c r="F32"/>
  <c r="E32" i="71"/>
  <c r="F32"/>
  <c r="G32"/>
  <c r="E29"/>
  <c r="F29"/>
  <c r="G29"/>
  <c r="F29" i="31"/>
  <c r="G29"/>
  <c r="F32"/>
  <c r="E32"/>
  <c r="D21" i="55"/>
  <c r="E21" s="1"/>
  <c r="E22" i="64"/>
  <c r="F22"/>
  <c r="G22"/>
  <c r="E32"/>
  <c r="F32"/>
  <c r="G32"/>
  <c r="E29"/>
  <c r="F29"/>
  <c r="G29"/>
  <c r="E29" i="85"/>
  <c r="F29"/>
  <c r="G29"/>
  <c r="G32" i="31"/>
  <c r="B20" i="41"/>
  <c r="B29" s="1"/>
  <c r="B43"/>
  <c r="B52" s="1"/>
  <c r="D27"/>
  <c r="C27"/>
  <c r="C34"/>
  <c r="D34"/>
  <c r="C50"/>
  <c r="C43"/>
  <c r="C52" s="1"/>
  <c r="B27" i="55"/>
  <c r="B39"/>
  <c r="B45" s="1"/>
  <c r="C27"/>
  <c r="C47" s="1"/>
  <c r="C39"/>
  <c r="C45"/>
  <c r="D39"/>
  <c r="D43"/>
  <c r="E43" s="1"/>
  <c r="B27" i="81"/>
  <c r="C27"/>
  <c r="E27"/>
  <c r="B27" i="88"/>
  <c r="C27"/>
  <c r="E27"/>
  <c r="B27" i="74"/>
  <c r="C27"/>
  <c r="E27"/>
  <c r="B21" i="81"/>
  <c r="C21"/>
  <c r="E21"/>
  <c r="E25"/>
  <c r="B21" i="74"/>
  <c r="C21"/>
  <c r="E21"/>
  <c r="E25"/>
  <c r="B21" i="88"/>
  <c r="C21"/>
  <c r="E21"/>
  <c r="E25"/>
  <c r="G26" i="100"/>
  <c r="D20" i="91" s="1"/>
  <c r="D23" s="1"/>
  <c r="H8" i="20" l="1"/>
  <c r="H25" s="1"/>
  <c r="E8"/>
  <c r="H20" i="19"/>
  <c r="H18" s="1"/>
  <c r="E18"/>
  <c r="D8" i="59" s="1"/>
  <c r="D9" i="1" s="1"/>
  <c r="B47" i="99"/>
  <c r="E47" s="1"/>
  <c r="E27"/>
  <c r="C11" i="41"/>
  <c r="C20" s="1"/>
  <c r="C29" s="1"/>
  <c r="C55" s="1"/>
  <c r="E7" i="8"/>
  <c r="G7" i="59"/>
  <c r="G8" i="1" s="1"/>
  <c r="E8" i="8"/>
  <c r="G8" i="59"/>
  <c r="G9" i="1" s="1"/>
  <c r="E45" i="8"/>
  <c r="G38" i="59"/>
  <c r="G39" i="1" s="1"/>
  <c r="B44" i="8"/>
  <c r="D50" i="41"/>
  <c r="G32" i="59"/>
  <c r="G33" i="1" s="1"/>
  <c r="E39" i="8"/>
  <c r="D11" i="41"/>
  <c r="B11" i="8" s="1"/>
  <c r="G10" i="59"/>
  <c r="G11" i="1" s="1"/>
  <c r="E10" i="8"/>
  <c r="E18"/>
  <c r="G13" i="59"/>
  <c r="G14" i="1" s="1"/>
  <c r="E19" i="8"/>
  <c r="G14" i="59"/>
  <c r="G15" i="1" s="1"/>
  <c r="E25" i="8"/>
  <c r="G21" i="59"/>
  <c r="G22" i="1" s="1"/>
  <c r="E23" i="8"/>
  <c r="G19" i="59"/>
  <c r="G20" i="1" s="1"/>
  <c r="E22" i="8"/>
  <c r="G18" i="59"/>
  <c r="G19" i="1" s="1"/>
  <c r="E47" i="8"/>
  <c r="G40" i="59"/>
  <c r="G41" i="1" s="1"/>
  <c r="E32" i="8"/>
  <c r="G29" i="59"/>
  <c r="G30" i="1" s="1"/>
  <c r="B33" i="8"/>
  <c r="E34"/>
  <c r="D21" i="1"/>
  <c r="D25" i="91"/>
  <c r="D45" s="1"/>
  <c r="H47" i="19"/>
  <c r="D23" i="59"/>
  <c r="D24" i="1" s="1"/>
  <c r="H45" i="19"/>
  <c r="D21" i="59"/>
  <c r="D22" i="1" s="1"/>
  <c r="E42" i="19"/>
  <c r="G56" i="22"/>
  <c r="D41" i="59"/>
  <c r="E34" i="20"/>
  <c r="H31"/>
  <c r="H32"/>
  <c r="D42" i="59"/>
  <c r="D43" i="1" s="1"/>
  <c r="E25" i="20"/>
  <c r="D28" i="59"/>
  <c r="E11" i="8"/>
  <c r="G11" i="59"/>
  <c r="G12" i="1" s="1"/>
  <c r="G20" i="59"/>
  <c r="B27" i="8"/>
  <c r="E24"/>
  <c r="E27"/>
  <c r="D27" i="55"/>
  <c r="E27" s="1"/>
  <c r="E13" i="19"/>
  <c r="H13" s="1"/>
  <c r="G9" i="22"/>
  <c r="G48" s="1"/>
  <c r="E11" i="19"/>
  <c r="E40" s="1"/>
  <c r="B55" i="41"/>
  <c r="D20"/>
  <c r="D29" s="1"/>
  <c r="B9" i="8"/>
  <c r="B31"/>
  <c r="D43" i="41"/>
  <c r="D52" s="1"/>
  <c r="E39" i="55"/>
  <c r="B47"/>
  <c r="D45"/>
  <c r="G10" i="60"/>
  <c r="E9" i="8"/>
  <c r="C20"/>
  <c r="C29" s="1"/>
  <c r="E40"/>
  <c r="G34" i="60"/>
  <c r="C42" i="8"/>
  <c r="C51" s="1"/>
  <c r="C54" s="1"/>
  <c r="D14" i="60"/>
  <c r="D14" i="1" s="1"/>
  <c r="H37" i="19"/>
  <c r="E57" i="51"/>
  <c r="H32"/>
  <c r="H57" s="1"/>
  <c r="H22"/>
  <c r="F11" i="19"/>
  <c r="H15"/>
  <c r="F49"/>
  <c r="D20" i="60"/>
  <c r="H43" i="19"/>
  <c r="B49" i="8"/>
  <c r="E46"/>
  <c r="G39" i="59"/>
  <c r="H34" i="20"/>
  <c r="H36" s="1"/>
  <c r="E20" i="8" l="1"/>
  <c r="E29" s="1"/>
  <c r="D55" i="41"/>
  <c r="E44" i="8"/>
  <c r="G37" i="59"/>
  <c r="G38" i="1" s="1"/>
  <c r="E49" i="8"/>
  <c r="E33"/>
  <c r="G30" i="59"/>
  <c r="G31" i="1" s="1"/>
  <c r="H42" i="19"/>
  <c r="E49"/>
  <c r="D18" i="59"/>
  <c r="H11" i="19"/>
  <c r="H40" s="1"/>
  <c r="H51" s="1"/>
  <c r="G58" i="22"/>
  <c r="H49" i="19"/>
  <c r="D43" i="59"/>
  <c r="D42" i="1"/>
  <c r="D44" s="1"/>
  <c r="E36" i="20"/>
  <c r="D29" i="1"/>
  <c r="D37" s="1"/>
  <c r="D36" i="59"/>
  <c r="D45" s="1"/>
  <c r="G21" i="1"/>
  <c r="G25" s="1"/>
  <c r="G24" i="59"/>
  <c r="E51" i="19"/>
  <c r="D7" i="59"/>
  <c r="D17" s="1"/>
  <c r="G9"/>
  <c r="G17" s="1"/>
  <c r="G26" s="1"/>
  <c r="B20" i="8"/>
  <c r="B29" s="1"/>
  <c r="E31"/>
  <c r="B42"/>
  <c r="G28" i="59"/>
  <c r="B51" i="8"/>
  <c r="E42"/>
  <c r="E51" s="1"/>
  <c r="D47" i="55"/>
  <c r="E47" s="1"/>
  <c r="E45"/>
  <c r="G34" i="1"/>
  <c r="G37" i="60"/>
  <c r="G46" s="1"/>
  <c r="G18"/>
  <c r="G27" s="1"/>
  <c r="G10" i="1"/>
  <c r="G18" s="1"/>
  <c r="D8" i="60"/>
  <c r="F40" i="19"/>
  <c r="D25" i="60"/>
  <c r="D20" i="1"/>
  <c r="G40"/>
  <c r="G44" s="1"/>
  <c r="G43" i="59"/>
  <c r="D19" i="1" l="1"/>
  <c r="D24" i="59"/>
  <c r="D25" i="1"/>
  <c r="D26" i="59"/>
  <c r="D47" s="1"/>
  <c r="D46" i="1"/>
  <c r="G27"/>
  <c r="G29"/>
  <c r="G37" s="1"/>
  <c r="G46" s="1"/>
  <c r="G36" i="59"/>
  <c r="G45"/>
  <c r="G47" s="1"/>
  <c r="G48" i="60"/>
  <c r="D18"/>
  <c r="D8" i="1"/>
  <c r="D18" s="1"/>
  <c r="D27" s="1"/>
  <c r="D27" i="60"/>
  <c r="H47" i="59" l="1"/>
  <c r="H26"/>
  <c r="H45"/>
  <c r="H46" i="1"/>
  <c r="G48"/>
  <c r="H27" i="60"/>
  <c r="D48"/>
  <c r="H27" i="1"/>
  <c r="D48"/>
  <c r="F23" i="52"/>
  <c r="F33" s="1"/>
  <c r="E23"/>
  <c r="G23" s="1"/>
  <c r="H48" i="1" l="1"/>
  <c r="E33" i="52"/>
  <c r="G33" s="1"/>
  <c r="E48"/>
  <c r="E56"/>
  <c r="F48"/>
  <c r="F56"/>
  <c r="G56"/>
  <c r="G48"/>
  <c r="E22" i="56"/>
  <c r="D22"/>
  <c r="C22"/>
  <c r="B22"/>
  <c r="B28" s="1"/>
  <c r="B48" s="1"/>
  <c r="F46" s="1"/>
  <c r="E28"/>
  <c r="E48" s="1"/>
  <c r="D28"/>
  <c r="D48" s="1"/>
  <c r="C28"/>
  <c r="C48" s="1"/>
  <c r="F28" l="1"/>
  <c r="F22"/>
  <c r="F48"/>
  <c r="C40"/>
  <c r="D40"/>
  <c r="E40"/>
  <c r="F40"/>
</calcChain>
</file>

<file path=xl/comments1.xml><?xml version="1.0" encoding="utf-8"?>
<comments xmlns="http://schemas.openxmlformats.org/spreadsheetml/2006/main">
  <authors>
    <author>Veresegyház Polgármesteri Hivatal</author>
  </authors>
  <commentList>
    <comment ref="D21" authorId="0">
      <text>
        <r>
          <rPr>
            <b/>
            <sz val="8"/>
            <color indexed="81"/>
            <rFont val="Tahoma"/>
            <family val="2"/>
            <charset val="238"/>
          </rPr>
          <t>Veresegyház Polgármesteri Hivatal:</t>
        </r>
        <r>
          <rPr>
            <sz val="8"/>
            <color indexed="81"/>
            <rFont val="Tahoma"/>
            <family val="2"/>
            <charset val="238"/>
          </rPr>
          <t xml:space="preserve">
csökkentve az intézmények finanszírozásával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38"/>
          </rPr>
          <t>Veresegyház Polgármesteri Hivatal:</t>
        </r>
        <r>
          <rPr>
            <sz val="8"/>
            <color indexed="81"/>
            <rFont val="Tahoma"/>
            <family val="2"/>
            <charset val="238"/>
          </rPr>
          <t xml:space="preserve">
csökkentve az intézmények finanszírozásával</t>
        </r>
      </text>
    </comment>
    <comment ref="D40" authorId="0">
      <text>
        <r>
          <rPr>
            <b/>
            <sz val="8"/>
            <color indexed="81"/>
            <rFont val="Tahoma"/>
            <family val="2"/>
            <charset val="238"/>
          </rPr>
          <t>Veresegyház Polgármesteri Hivatal:</t>
        </r>
        <r>
          <rPr>
            <sz val="8"/>
            <color indexed="81"/>
            <rFont val="Tahoma"/>
            <family val="2"/>
            <charset val="238"/>
          </rPr>
          <t xml:space="preserve">
csökkentve az int. Felh. finanszírozásával</t>
        </r>
      </text>
    </comment>
    <comment ref="G40" authorId="0">
      <text>
        <r>
          <rPr>
            <b/>
            <sz val="8"/>
            <color indexed="81"/>
            <rFont val="Tahoma"/>
            <family val="2"/>
            <charset val="238"/>
          </rPr>
          <t>Veresegyház Polgármesteri Hivatal:</t>
        </r>
        <r>
          <rPr>
            <sz val="8"/>
            <color indexed="81"/>
            <rFont val="Tahoma"/>
            <family val="2"/>
            <charset val="238"/>
          </rPr>
          <t xml:space="preserve">
csökkentve az int. Felh. finanszírozásával</t>
        </r>
      </text>
    </comment>
  </commentList>
</comments>
</file>

<file path=xl/sharedStrings.xml><?xml version="1.0" encoding="utf-8"?>
<sst xmlns="http://schemas.openxmlformats.org/spreadsheetml/2006/main" count="2987" uniqueCount="427">
  <si>
    <t xml:space="preserve">        Ezer Ft-ban</t>
  </si>
  <si>
    <t xml:space="preserve">                  2.sz. melléklet</t>
  </si>
  <si>
    <t>Ezer Ft-ban</t>
  </si>
  <si>
    <t xml:space="preserve">  BEVÉTELEK JOGCÍMEI</t>
  </si>
  <si>
    <t xml:space="preserve">Ezer Ft-ban </t>
  </si>
  <si>
    <t xml:space="preserve">Önkormányzat </t>
  </si>
  <si>
    <t>Összesen</t>
  </si>
  <si>
    <t xml:space="preserve">KIADÁSOK JOGCÍMEI </t>
  </si>
  <si>
    <t>1. sz. melléklet</t>
  </si>
  <si>
    <t xml:space="preserve">Összesen </t>
  </si>
  <si>
    <t xml:space="preserve">Mindösszesen </t>
  </si>
  <si>
    <t xml:space="preserve">1. Közhatalmi bevétel </t>
  </si>
  <si>
    <t xml:space="preserve">2. Intézményi működési bevétel </t>
  </si>
  <si>
    <t xml:space="preserve">1. Tárgyi eszközök, immateriális javak értékesítése </t>
  </si>
  <si>
    <t xml:space="preserve">3. Pénzügyi befektetések bevételei </t>
  </si>
  <si>
    <t xml:space="preserve">4. Üzemeltetésből, koncesszióból származó bevételek </t>
  </si>
  <si>
    <t xml:space="preserve">2. Önkormányzatok sajátos felhalm.-i és tőkebevételei </t>
  </si>
  <si>
    <t xml:space="preserve">3. Intézmények egyéb sajátos bevételei </t>
  </si>
  <si>
    <t>KÖLTSÉGVETÉS MÉRLEGE</t>
  </si>
  <si>
    <t xml:space="preserve">Megnevezés </t>
  </si>
  <si>
    <t>I. Működési bevételek</t>
  </si>
  <si>
    <t xml:space="preserve">II. Önkormányzatok sajátos működési bevételei </t>
  </si>
  <si>
    <t xml:space="preserve">I. Felhalmozási és tőke jellegű bevételek </t>
  </si>
  <si>
    <t xml:space="preserve">IV. Államháztartáson kívülről átvett pénzeszközök </t>
  </si>
  <si>
    <t xml:space="preserve">I. Működési bevételek </t>
  </si>
  <si>
    <t xml:space="preserve">4. Kapott kamatok </t>
  </si>
  <si>
    <t xml:space="preserve">1. Helyi adók </t>
  </si>
  <si>
    <t xml:space="preserve">2. Átengedett központi adók </t>
  </si>
  <si>
    <t>3. Bírságok, pótlékok</t>
  </si>
  <si>
    <t xml:space="preserve">4. Talajterhelési díj </t>
  </si>
  <si>
    <t>IV. Államháztartáson kívülről átvett pénzeszköz</t>
  </si>
  <si>
    <t xml:space="preserve">Kv.-i szervek összesen </t>
  </si>
  <si>
    <t>I. Személyi juttatás</t>
  </si>
  <si>
    <t>III. Dologi kiadások</t>
  </si>
  <si>
    <t xml:space="preserve">IV. Ellátottak pénzbeli juttatásai </t>
  </si>
  <si>
    <t xml:space="preserve">V. Egyéb működési kiadások </t>
  </si>
  <si>
    <t>2. Pénzeszköz átadás államházt.-on kívülre</t>
  </si>
  <si>
    <t xml:space="preserve">II. Munkaadót terhelő járulékok és szoc. hozzájár. adó </t>
  </si>
  <si>
    <t xml:space="preserve">III. Egyéb felhalmozási kiadások </t>
  </si>
  <si>
    <t>2. Pénzeszköz átadás államháztartáson kívülre</t>
  </si>
  <si>
    <t xml:space="preserve">III. Dologi kiadások </t>
  </si>
  <si>
    <t>IV. Ellátottak pénzbeli juttatásai</t>
  </si>
  <si>
    <t>I. Beruházási kiadások ÁFÁ-val</t>
  </si>
  <si>
    <t xml:space="preserve">II. Felújítási kiadások ÁFÁ-val </t>
  </si>
  <si>
    <t>3. Társadalom-, szoc.politikai és egyéb juttatás, támogat.</t>
  </si>
  <si>
    <t xml:space="preserve">V. Egyéb működési kiadások összesen </t>
  </si>
  <si>
    <t>III. Egyéb felhalmozási kiadások összesen</t>
  </si>
  <si>
    <t xml:space="preserve">II. Munkaadót terhelő járulékok és szoc. Hozzájár. adó </t>
  </si>
  <si>
    <t xml:space="preserve">A. Működési költségvetés kiadásai összesen </t>
  </si>
  <si>
    <t>Előirányzat</t>
  </si>
  <si>
    <t xml:space="preserve">I. Betétek visszavonása </t>
  </si>
  <si>
    <t xml:space="preserve">I. Szabad pénzeszközök betétként való elhelyezése </t>
  </si>
  <si>
    <t xml:space="preserve">Bevétel </t>
  </si>
  <si>
    <t>Kiadás</t>
  </si>
  <si>
    <t xml:space="preserve">A. MŰKÖDÉSI KÖLTSÉGVETÉSI BEVÉTELEK ÖSSZESEN </t>
  </si>
  <si>
    <t>A. MŰKÖDÉSI KÖLTSÉGVETÉSI KIADÁSOK ÖSSZESEN</t>
  </si>
  <si>
    <t>IV. Értékpapír kibocsátás, értékesítés, beváltás</t>
  </si>
  <si>
    <t xml:space="preserve">V. Hitel, kölcsön felvétele </t>
  </si>
  <si>
    <t xml:space="preserve">IV. Hitel, kölcsön törlesztése </t>
  </si>
  <si>
    <t xml:space="preserve">III. Irányító szervi támogatás kiutalása </t>
  </si>
  <si>
    <t xml:space="preserve">V. Hitel, kölcsön törlesztése </t>
  </si>
  <si>
    <t>B. Finanszírozási bevételek összesen</t>
  </si>
  <si>
    <t xml:space="preserve">B. Finanszírozási kiadások összesen </t>
  </si>
  <si>
    <t xml:space="preserve">C. MŰKÖDÉSI BEVÉTELEK MINDÖSSZESEN (A+B) </t>
  </si>
  <si>
    <t xml:space="preserve">C. MŰKÖDÉSI KIADÁSOK MINDÖSSZESEN (A+B) </t>
  </si>
  <si>
    <t xml:space="preserve">D. FELHALMOZÁSI KÖLTSÉGVETÉSI BEVÉTELEK ÖSSZESEN </t>
  </si>
  <si>
    <t>D. FELHALMOZÁSI KÖLTSÉGVETÉSI KIADÁSOK ÖSSZESEN</t>
  </si>
  <si>
    <t>II. Pénzügyi lízing tőketörlesztése</t>
  </si>
  <si>
    <t xml:space="preserve">IV.  Értékpapír vásárlása </t>
  </si>
  <si>
    <t>E. Finanszírozási bevételek összesen</t>
  </si>
  <si>
    <t xml:space="preserve">E. Finanszírozási kiadások összesen </t>
  </si>
  <si>
    <t xml:space="preserve">F. FELHALMOZÁSI BEVÉTELEK MINDÖSSZESEN (D+E) </t>
  </si>
  <si>
    <t xml:space="preserve">F. FELHALMOZÁSI KIADÁSOK MINDÖSSZESEN (D+E) </t>
  </si>
  <si>
    <t>G. BEVÉTELEK MINDÖSSZESEN (C+F)</t>
  </si>
  <si>
    <t>G. KIADÁSOK MINDÖSSZESEN (C+F)</t>
  </si>
  <si>
    <t xml:space="preserve">VI. Általános tartalék </t>
  </si>
  <si>
    <t xml:space="preserve">VII. Céltartalék </t>
  </si>
  <si>
    <t xml:space="preserve">V. Céltartalék </t>
  </si>
  <si>
    <t xml:space="preserve">II. Költségv.-i hiány belső finansz.-ra szolgáló kv.-i, váll.-i maradv. Igénybevét. </t>
  </si>
  <si>
    <t xml:space="preserve">II. Értékpapír vásárlás </t>
  </si>
  <si>
    <t>II. Önkormányzatok sajátos működési bevételei</t>
  </si>
  <si>
    <t xml:space="preserve">Önként vállalt feladat </t>
  </si>
  <si>
    <t xml:space="preserve">Állami (államigazg.) feladat </t>
  </si>
  <si>
    <t xml:space="preserve">Kötelező feladatok </t>
  </si>
  <si>
    <t xml:space="preserve">II. Költségv.-i hiány belső finansz.-ra szolgáló kv.-i, váll.-i maradvány igénybevétele </t>
  </si>
  <si>
    <t xml:space="preserve">IV. Értékpapír kibocsátás, értékesítés, beváltás </t>
  </si>
  <si>
    <t>V. Hitel, kölcsön felvétel</t>
  </si>
  <si>
    <t>C. MŰKÖDÉSI BEVÉTELEK MINDÖSSZESEN (A+B)</t>
  </si>
  <si>
    <t xml:space="preserve">2. Óvodapedagógusok, és az óvodapedagógusok nevelő munkáját közvetlenül segítők bértámogatása </t>
  </si>
  <si>
    <t xml:space="preserve">3. Óvoda működtetési támogatás </t>
  </si>
  <si>
    <t xml:space="preserve">4. Ingyenes és kedvezményes gyermekétkeztetés támogatása </t>
  </si>
  <si>
    <t xml:space="preserve">5. Társulás által fenntartott óvodákba bejáró gyermekek utazásának támogatása </t>
  </si>
  <si>
    <t xml:space="preserve">6. Egyes jövedelempótló támogatgások kiegészítése </t>
  </si>
  <si>
    <t xml:space="preserve">7. Hozzájárulás a pénzbeli szociális ellátásokhoz </t>
  </si>
  <si>
    <t xml:space="preserve">8. Egyes szociális és gyermekjóléti feladataok támogatása </t>
  </si>
  <si>
    <t xml:space="preserve">10. Könyvtári, közművelődési és múzeumi feladatok támogatása </t>
  </si>
  <si>
    <t xml:space="preserve">11. Települési önk.-ok által fenntartott, illetve támogatott előadó-művészeti szervezetek támogatása </t>
  </si>
  <si>
    <t>C. FELHALMOZÁSI BEVÉTELEK MINDÖSSZESEN (A+B)</t>
  </si>
  <si>
    <t xml:space="preserve">III. Irányító szerv támogatása </t>
  </si>
  <si>
    <t>B. Finanszírozási bevételek összesen (I+II+III)</t>
  </si>
  <si>
    <t xml:space="preserve">Költségvetési szerv megnevezése: </t>
  </si>
  <si>
    <t xml:space="preserve">Önkorm.-i Hivatal </t>
  </si>
  <si>
    <t xml:space="preserve">     A 2013. évi működési és felhalmozási költségvetés bevételi előirányzat feladatonként </t>
  </si>
  <si>
    <t xml:space="preserve">                  5.sz. melléklet</t>
  </si>
  <si>
    <t xml:space="preserve">IV. Központosított előirányzatok </t>
  </si>
  <si>
    <t xml:space="preserve">V. Önkormányzat kiegészítő támogatásai </t>
  </si>
  <si>
    <t>III. Az önkorm. általános működésének és ágazati feladatainak támogatása</t>
  </si>
  <si>
    <t xml:space="preserve">VII. Államháztartáson kívülről átvett pénzeszközök </t>
  </si>
  <si>
    <t xml:space="preserve">1. Önkormányzatok működésének általános támogatása </t>
  </si>
  <si>
    <t xml:space="preserve">9. A települési önk.-ok által az idősek átmeneti és tartós, valamint a hajléktalan személyek részére nyújtott tartós szocális szakosított ellátási feladatok támogatása </t>
  </si>
  <si>
    <t xml:space="preserve">V. Önkorm. kiegészítő támogatása </t>
  </si>
  <si>
    <t xml:space="preserve">III.Egyéb költségvetési támogatás államháztartáson belülről </t>
  </si>
  <si>
    <t>III. Irányító szervi támogatása</t>
  </si>
  <si>
    <t xml:space="preserve">VI. Egyéb költségvetési támogatás államháztartáson belülről </t>
  </si>
  <si>
    <t xml:space="preserve">II. Központi költségvetésből kapott támogatás </t>
  </si>
  <si>
    <t xml:space="preserve">VI. Egyéb költségvetési támogatás államhátartáson belülről  </t>
  </si>
  <si>
    <t>VII.  Államháztartáson kívülről átvett pénzeszköz</t>
  </si>
  <si>
    <t>III. Az önkorm. ált. működésének és ágazati felad. támogat.</t>
  </si>
  <si>
    <t xml:space="preserve">A. Működési költségvetési bevételek összesen (I.+…VII.) </t>
  </si>
  <si>
    <t xml:space="preserve">III. Egyéb költségv.-i támogat. államházt.-on belülről </t>
  </si>
  <si>
    <t xml:space="preserve">A. Felhalmozási költségvetési bevételek összesen (I.+…IV.) </t>
  </si>
  <si>
    <t>II. Központi költségvetésből kapott támogatás</t>
  </si>
  <si>
    <t xml:space="preserve">                  3.sz. melléklet</t>
  </si>
  <si>
    <t>VII. Államháztartáson kívülről átvett pénzeszköz</t>
  </si>
  <si>
    <t xml:space="preserve">A. Működési költségvetési bevételek összesen (I+VI+VII) </t>
  </si>
  <si>
    <t xml:space="preserve">A. Felhalmozási költségvetési bevételek összesen (I.+…IV) </t>
  </si>
  <si>
    <t>B. Finanszírozási bevételek összesen (I+I+III)</t>
  </si>
  <si>
    <t xml:space="preserve">KÖTELEZŐ FELADATOK </t>
  </si>
  <si>
    <t xml:space="preserve">ÖNKÉNT VÁLLALT FELADATOK </t>
  </si>
  <si>
    <t>Az önkormányzat 2013. évi működési költségvetés bevételi előirányzatai</t>
  </si>
  <si>
    <t>KÖTELEZŐ FELADATONKÉNT</t>
  </si>
  <si>
    <t xml:space="preserve">ÖNKÉNT VÁLLALT FELADATONKÉNT </t>
  </si>
  <si>
    <t xml:space="preserve">VI. Egyéb költségvetési támogat. államháztartáson belülről  </t>
  </si>
  <si>
    <t xml:space="preserve">Önként vállalt feladatok </t>
  </si>
  <si>
    <t>5. Társulás által fennt. óvodákba bejáró gyerm. utaz.-nak támog.-a</t>
  </si>
  <si>
    <t>III. Az önkorm. ált. működ.-nek és ágazati felad. támogat.</t>
  </si>
  <si>
    <t xml:space="preserve">VI. Egyéb kv.-i támog. államházt.-on belülről  </t>
  </si>
  <si>
    <t xml:space="preserve">MINDÖSSZESEN </t>
  </si>
  <si>
    <t xml:space="preserve">     A 2013. évi MŰKÖDÉSI KÖLTSÉGVETÉS bevételi előirányzatai feladatonként </t>
  </si>
  <si>
    <t xml:space="preserve">ÖNKORMÁNYZAT </t>
  </si>
  <si>
    <t xml:space="preserve">     A 2013. évi FELHALMOZÁSI KÖLTSÉGVETÉS bevételi előirányzatai feladatonként </t>
  </si>
  <si>
    <t xml:space="preserve">VI. Egyéb költségv.-i támog. államházt.-on belülről </t>
  </si>
  <si>
    <r>
      <t xml:space="preserve">MŰKÖDÉSI KÖLTSÉGVETÉS                                                                                                                                             </t>
    </r>
    <r>
      <rPr>
        <sz val="8"/>
        <rFont val="Arial CE"/>
        <charset val="238"/>
      </rPr>
      <t>Ezer Ft-ban</t>
    </r>
  </si>
  <si>
    <r>
      <t xml:space="preserve">FELHALMOZÁSI KÖLTSÉGVETÉS                                                                                                                                  </t>
    </r>
    <r>
      <rPr>
        <sz val="8"/>
        <rFont val="Arial CE"/>
        <charset val="238"/>
      </rPr>
      <t>Ezer Ft-ban</t>
    </r>
  </si>
  <si>
    <r>
      <t xml:space="preserve">MŰKÖDÉSI KÖLTSÉGVETÉS                                                                                                           </t>
    </r>
    <r>
      <rPr>
        <sz val="8"/>
        <rFont val="Arial CE"/>
        <charset val="238"/>
      </rPr>
      <t>Ezer Ft-ban</t>
    </r>
  </si>
  <si>
    <r>
      <t xml:space="preserve">FELHALMOZÁSI KÖLTSÉGVETÉS                                                                                                  </t>
    </r>
    <r>
      <rPr>
        <sz val="8"/>
        <rFont val="Arial CE"/>
        <charset val="238"/>
      </rPr>
      <t>Ezer Ft-ban</t>
    </r>
  </si>
  <si>
    <t>Az ÖNKORMÁNYZAT 2013. évi működési költségvetés bevételi előirányzatai</t>
  </si>
  <si>
    <t xml:space="preserve">A 2013. évi FELHALMOZÁSI KÖLTSÉGVETÉS bevételi előirányzatai feladatonként </t>
  </si>
  <si>
    <t>KÖTELEZŐ FELADATOK</t>
  </si>
  <si>
    <t>ÖNKÉNT VÁLLALT FELADATOK</t>
  </si>
  <si>
    <t>C. FELHALMOZÁSI BEVÉTELEK MINDÖSSZ. (A+B)</t>
  </si>
  <si>
    <t xml:space="preserve">A. Működési költségv.-i bevételek össz. (I+VI+VII) </t>
  </si>
  <si>
    <t xml:space="preserve">ÁLLAMI (ÁLLAMIGAZGATÁSI) FELADATOK </t>
  </si>
  <si>
    <r>
      <t xml:space="preserve">FELHALMOZÁSI KÖLTSÉGVETÉS                                                                                                                        </t>
    </r>
    <r>
      <rPr>
        <sz val="8"/>
        <rFont val="Arial CE"/>
        <charset val="238"/>
      </rPr>
      <t>Ezer Ft-ban</t>
    </r>
  </si>
  <si>
    <r>
      <t xml:space="preserve">MŰKÖDÉSI KÖLTSÉGVETÉS                                                                                                                                   </t>
    </r>
    <r>
      <rPr>
        <sz val="8"/>
        <rFont val="Arial CE"/>
        <charset val="238"/>
      </rPr>
      <t>Ezer Ft-ban</t>
    </r>
  </si>
  <si>
    <t xml:space="preserve">A 2013. évi működési és felhalmozási költségvetés bevételi előirányzat feladatonként </t>
  </si>
  <si>
    <t xml:space="preserve">Önkormányzati Hivatal </t>
  </si>
  <si>
    <t>Önk.-i Hivatal</t>
  </si>
  <si>
    <t xml:space="preserve">Költségvetési szervek </t>
  </si>
  <si>
    <t xml:space="preserve">     A 2013. évi MŰKÖDÉSI költségvetés BEVÉTELI  előirányzatai </t>
  </si>
  <si>
    <t xml:space="preserve">     A 2013. évi FELHALMOZÁSI költségvetés BEVÉTELI előirányzatai </t>
  </si>
  <si>
    <t xml:space="preserve">  8. sz. melléklet</t>
  </si>
  <si>
    <t>1. Költségv.-i támogatás államházt.-on belülre</t>
  </si>
  <si>
    <t>4. Működési célú kamatkiadás</t>
  </si>
  <si>
    <t xml:space="preserve">5. Fejlesztési célú kamatkiadás </t>
  </si>
  <si>
    <t xml:space="preserve">3. Pénzügyi befektetésekkel kapcsolatos kiadás </t>
  </si>
  <si>
    <t>VI. Általános tartalék</t>
  </si>
  <si>
    <t>VII. Céltartalék</t>
  </si>
  <si>
    <t xml:space="preserve">IV. Általános tartalék </t>
  </si>
  <si>
    <t>IV. Általános tartalék</t>
  </si>
  <si>
    <t>V. Céltartalék</t>
  </si>
  <si>
    <t>xxx</t>
  </si>
  <si>
    <t>D. FELHALMOZÁSI KÖLTSÉGV.-I KIADÁSOK ÖSSZ.</t>
  </si>
  <si>
    <t>G. KIADÁS MINDÖSSZESEN (C+F)</t>
  </si>
  <si>
    <t>Kötelező feladatok</t>
  </si>
  <si>
    <t xml:space="preserve">  9. sz. melléklet</t>
  </si>
  <si>
    <t xml:space="preserve">  9.1. sz. melléklet</t>
  </si>
  <si>
    <t xml:space="preserve">Az ÖNKORMÁNYZAT  2013. működési költségvetés kiadási előirányzatai </t>
  </si>
  <si>
    <t xml:space="preserve">A 2013. évi MŰKÖDÉSI ÉS FELHALMOZÁSI KÖLTSÉGVETÉS KIADÁSI előirányzatai  </t>
  </si>
  <si>
    <t>ÖNKÉNT VÁLLALT FELADATONKÉNT</t>
  </si>
  <si>
    <t>Állami (Államigazg.) feladat</t>
  </si>
  <si>
    <t>A 2013. évi MŰKÖDÉSI ÉS FELHALMOZÁSI KÖLTSÉGVETÉS KIADÁSI előirányzatai feladatonként</t>
  </si>
  <si>
    <r>
      <t xml:space="preserve">MŰKÖDÉSI KÖLSÉGVETÉS                                                                                                               </t>
    </r>
    <r>
      <rPr>
        <sz val="8"/>
        <rFont val="Arial CE"/>
        <charset val="238"/>
      </rPr>
      <t xml:space="preserve">Ezer Ft-ban </t>
    </r>
  </si>
  <si>
    <t xml:space="preserve">FELHALMOZÁSI KÖLTSÉGVETÉS </t>
  </si>
  <si>
    <t>MŰKÖDÉSI KÖLTSÉGVETÉS</t>
  </si>
  <si>
    <t>FELHALMOZÁSI KÖLTSÉGVETÉS</t>
  </si>
  <si>
    <t xml:space="preserve">Költségvetési szerv megnevezése </t>
  </si>
  <si>
    <t>Önkormányzati Hivatal</t>
  </si>
  <si>
    <t xml:space="preserve">A 2013. évi MŰKÖDÉSI ÉS FELHALMOZÁSI KÖLTSÉGVETÉS KIADÁSI előirányzatai </t>
  </si>
  <si>
    <t>421100-1 Út, autópálya építés</t>
  </si>
  <si>
    <t>421100-5 Út, autópálya építése (állh. Kívül)</t>
  </si>
  <si>
    <t>421100-5 Út, autópálya építése                    (állh. Kívül)</t>
  </si>
  <si>
    <t>680001-1 Lakóingatlan bérbeadása</t>
  </si>
  <si>
    <t>680002-1 Nem lakóingatlan bérbeadása</t>
  </si>
  <si>
    <t>841154-1 Önkormányzati vagyon gazd. Kapcs. Felad.</t>
  </si>
  <si>
    <t>841403-1 Város és községfejlesztés</t>
  </si>
  <si>
    <t>422100-1 Folyadék szállítás</t>
  </si>
  <si>
    <t>841403-5 Város és községfejlesztés</t>
  </si>
  <si>
    <t>841906-9 Finanszírozási műveletek</t>
  </si>
  <si>
    <t>B. Finanszírozási bevételek összesen (I+...V)</t>
  </si>
  <si>
    <t>VI. Hitel, kölcsön visszatérülése</t>
  </si>
  <si>
    <t>B. Finanszírozási bevételek összesen (I+II+III+IV+V+VI)</t>
  </si>
  <si>
    <t>B. Finanszírozási bevételek összesen (I.+...VI.)</t>
  </si>
  <si>
    <t>869041-6 Család és nővédelmi egészségügyi gondozás</t>
  </si>
  <si>
    <t>869042-6 Ifjúság-egészségügyi gondozás</t>
  </si>
  <si>
    <t>869045-6 Kábítószer megelőlegezés programja</t>
  </si>
  <si>
    <t>882122-1 Átmeneti segély</t>
  </si>
  <si>
    <t>889101-1 Bölcsődei ellátás</t>
  </si>
  <si>
    <t>889101-6 Bölcsődei ellátás</t>
  </si>
  <si>
    <t>900400-6 Kulturális rendezvények, kiállítások</t>
  </si>
  <si>
    <t>910412-5 Növény és állatkertek megőrzése és fenntartása</t>
  </si>
  <si>
    <t>841901-9 Önkormányzatok elszámolásai</t>
  </si>
  <si>
    <t>021100-1      Erdészet, egyéb gazdálkodás</t>
  </si>
  <si>
    <t>370000-1     Szennyvíz gyűjtése, tisztítása, elhelyezése</t>
  </si>
  <si>
    <t>370000-6 Szennyvíz gyűjtése, tiszt. Elhelyezése</t>
  </si>
  <si>
    <t>422100-1      Folyadék szállítás</t>
  </si>
  <si>
    <t>522001-1                         Közutak, hidak, alagutak, üzemelt. Fennt.</t>
  </si>
  <si>
    <t>581400-1                  Folyóirat, időszaki kiadvány kiadása</t>
  </si>
  <si>
    <t>680001-1 Lakóingatlanok bérbeadása</t>
  </si>
  <si>
    <t>680002-1 Nem lakóingatlan bérbeadás, üzemeltetése</t>
  </si>
  <si>
    <t>841112-1 Önkormányzati jogalkotás</t>
  </si>
  <si>
    <t>841112-5 Önkormányzati jogalkotás</t>
  </si>
  <si>
    <t>841154-1 Önkormányzati vagyonnal való gazdálkodás</t>
  </si>
  <si>
    <t>841192-1     Kiemelt állami és önkormányzati rendezvény</t>
  </si>
  <si>
    <t>841191-1     Nemzeti ünnepek programjai</t>
  </si>
  <si>
    <t>841402-1 Közvilágítás</t>
  </si>
  <si>
    <t>841403-1       Város és község gazdálkodás</t>
  </si>
  <si>
    <t>841403-1            Város és község gazdálkodás</t>
  </si>
  <si>
    <t>841907-9 Önkormányzatok elszámolása költségvetési szerveikkel</t>
  </si>
  <si>
    <t>842155-1 Önkormányzat m.n.s nemzetközi kapcsolatok</t>
  </si>
  <si>
    <t>842155-5 Önkormányzat m.n.s nemzetközi kapcsolatok</t>
  </si>
  <si>
    <t>842421-5 Közterület rendjének fennt.</t>
  </si>
  <si>
    <t>869042-5           Ifjúság-egészségügyi gondozás</t>
  </si>
  <si>
    <t>869045-1 Kábítószer megelőlegezés programja</t>
  </si>
  <si>
    <t>882111-1          Aktív korúak ellátása</t>
  </si>
  <si>
    <t>882116-1                      Ápolási díj méltányossági alapon</t>
  </si>
  <si>
    <t>882117-1 Rendszeres gyermekvédelmi pénzbeli ellátás</t>
  </si>
  <si>
    <t>882122-1                       Átmeneti segély</t>
  </si>
  <si>
    <t>882123-1           Temetési segély</t>
  </si>
  <si>
    <t>882124-1 Rendkívüli gyermekvédelmi támogatás</t>
  </si>
  <si>
    <t>882203-1 Köztemetés</t>
  </si>
  <si>
    <t>889921-1           Szociális étkeztetés</t>
  </si>
  <si>
    <t>889922-1               Házi segítségnyújtás</t>
  </si>
  <si>
    <t>890301-5          Civil szerv működési támogatása</t>
  </si>
  <si>
    <t>900400-1 Kultúrális rendezvények, kiállítások</t>
  </si>
  <si>
    <t>910412-1                          Növény és állatkertek megőrzése és fenntartása</t>
  </si>
  <si>
    <t>910422-1             Védett természeti területek és természeti értékek</t>
  </si>
  <si>
    <t>931903-1           Máshova nem sorolható egyéb sport támogatás</t>
  </si>
  <si>
    <t>931903-5                            Máshova nem sorolható egyéb sport támogatás</t>
  </si>
  <si>
    <t>960302-1 Köztemető fenntartása és működtetése</t>
  </si>
  <si>
    <t xml:space="preserve">4. Fejlesztési célú kamatkiadás </t>
  </si>
  <si>
    <t>III. Irányító szerv támogatása</t>
  </si>
  <si>
    <t>B. Finanszírozási bevételek összesen (I.+…VI.)</t>
  </si>
  <si>
    <t>B. Finanszírozási bevételek összesen (I+...VI)</t>
  </si>
  <si>
    <t>841126-1 Önkormányzatok és társulások igazgatási tevékenysége</t>
  </si>
  <si>
    <t>842421-1 Közterület rendjének fenntartása</t>
  </si>
  <si>
    <t>841907-9 Önkormányzatok elszámolása kv-i szerveikkel</t>
  </si>
  <si>
    <r>
      <t xml:space="preserve">MŰKÖDÉSI KÖLTSÉGVETÉS                                                                                                                  </t>
    </r>
    <r>
      <rPr>
        <sz val="8"/>
        <rFont val="Arial CE"/>
        <charset val="238"/>
      </rPr>
      <t>Ezer Ft-ban</t>
    </r>
  </si>
  <si>
    <r>
      <t xml:space="preserve">FELHALMOZÁSI KÖLTSÉGVETÉS                                                                                                     </t>
    </r>
    <r>
      <rPr>
        <sz val="8"/>
        <rFont val="Arial CE"/>
        <charset val="238"/>
      </rPr>
      <t>Ezer Ft-ban</t>
    </r>
  </si>
  <si>
    <r>
      <t xml:space="preserve">MŰKÖDÉSI KÖLTSÉGVETÉS                                                                                               </t>
    </r>
    <r>
      <rPr>
        <sz val="8"/>
        <rFont val="Arial CE"/>
        <charset val="238"/>
      </rPr>
      <t>Ezer Ft-ban</t>
    </r>
  </si>
  <si>
    <t xml:space="preserve">889-936-1 Gyermektartásdíj megelőlegezés  </t>
  </si>
  <si>
    <t>711-100-1 Építészmérnöki tevékenység</t>
  </si>
  <si>
    <t>812-100-1 Általános épület takarítás</t>
  </si>
  <si>
    <t>841-126-1 Önkormányzatok és társulások igazgatási tevékenysége</t>
  </si>
  <si>
    <t>841133-1 Adó illeték kiszabása, beszedése</t>
  </si>
  <si>
    <t>882-111-1 Aktív korúak ellátása</t>
  </si>
  <si>
    <t>882-112-1 Időskorúak járadéka</t>
  </si>
  <si>
    <t>882-117-1 Rendszeres gyermekvédelmi pénzbeli ellátás</t>
  </si>
  <si>
    <t>882-118-1 Kiegészítő gyermekvédelmi támogatás</t>
  </si>
  <si>
    <t>882201-1 Adósságkezelési szolgáltatás</t>
  </si>
  <si>
    <t>882-202-1 Közgyógy ellátás</t>
  </si>
  <si>
    <t>Veresegyház Város Önkormányzat</t>
  </si>
  <si>
    <t>MINDÖSSZESEN</t>
  </si>
  <si>
    <t>Polgármesteri  Hivatala</t>
  </si>
  <si>
    <t>1.1. sz. melléklet</t>
  </si>
  <si>
    <t>1.2. sz. melléklet</t>
  </si>
  <si>
    <t>BEVÉTELEK MINDÖSSZESEN (MŰKÖDÉSI+FELHALMOZÁSI)</t>
  </si>
  <si>
    <t>882-115- Ápolási díj alanyi jogon</t>
  </si>
  <si>
    <t>873011     Időskori ellátás</t>
  </si>
  <si>
    <t>873012 Átmeneti elhelyezés</t>
  </si>
  <si>
    <t>873013 Demens ellátás</t>
  </si>
  <si>
    <t>562919                   Egyéb étkeztetés</t>
  </si>
  <si>
    <t>932911                        Szabadidős fürdő szolgáltatás</t>
  </si>
  <si>
    <t>873011 Idősotthoni ellátás</t>
  </si>
  <si>
    <t>1.3. sz. melléklet</t>
  </si>
  <si>
    <t>KÉZ A KÉZBEN ÓVODA</t>
  </si>
  <si>
    <t>MESELIGET VÁROSI ÖNKORMÁNYZATI BÖLCSŐDE</t>
  </si>
  <si>
    <t>KÖLCSEY FERENC VÁROSI KÖNYVTÁR</t>
  </si>
  <si>
    <t>VÁCI MIHÁLY MŰVELŐDÉSI HÁZ</t>
  </si>
  <si>
    <t>1.4. sz. melléklet</t>
  </si>
  <si>
    <t>1.5. sz. melléklet</t>
  </si>
  <si>
    <t>1.6. sz. melléklet</t>
  </si>
  <si>
    <t>1.7. sz. melléklet</t>
  </si>
  <si>
    <t>1.8. sz. melléklet</t>
  </si>
  <si>
    <t>GAZDASÁGI MŰSZAKI ELLÁTÓ SZERVEZET</t>
  </si>
  <si>
    <t>Költségvetési szervek összesen</t>
  </si>
  <si>
    <t>353000-1 Gőzellátás, kondicionálás</t>
  </si>
  <si>
    <t>381104-1 Egyéb nem veszélyes hulladék vegyes (ömlesztett) begyűjtése, szállítása, átrakása</t>
  </si>
  <si>
    <t>421100-1 Út, autópálya építése</t>
  </si>
  <si>
    <t>494000-1 Közúti áruszállítás, költöztetés</t>
  </si>
  <si>
    <t>552001-1 Üdülői szálláshely-szolgáltatás</t>
  </si>
  <si>
    <t>680001-1 Lakóingatlan bérbeadása, üzemeltetése</t>
  </si>
  <si>
    <t>811000-1 Építményüzemeltetés</t>
  </si>
  <si>
    <t>812000-1 Takarítás</t>
  </si>
  <si>
    <t>813000-1 Zöldterület-kezelés</t>
  </si>
  <si>
    <t>869041-1 Család- és nővédelmi egészségügyi gondozás</t>
  </si>
  <si>
    <t>869042-1 Ifjúság-egészségügyi gondozás</t>
  </si>
  <si>
    <t>890443-1 Egyéb közfoglalkoztatás</t>
  </si>
  <si>
    <t>960302-1 Köztemető-fenntartás és működtetés</t>
  </si>
  <si>
    <t>910411-1 Növény- és állatkertek működtetése, a belépés, és látogatás biztosítása</t>
  </si>
  <si>
    <t>910121-1 Könyvtári állomány nyilvántartása, gyarapítása</t>
  </si>
  <si>
    <t>910122-1 Könyvtári állomány feltárása, megőrzése, védelme</t>
  </si>
  <si>
    <t>910123-1 Könyvtári szolgáltatások</t>
  </si>
  <si>
    <t>900400-1 Kulturális műsorok, rendezvények, kiállítások szervezése</t>
  </si>
  <si>
    <t>562912-1 Gyermekek közétkeztetése</t>
  </si>
  <si>
    <t>851011-1 Óvodai nevelés, ellátás</t>
  </si>
  <si>
    <t>851012-1 Óvodai SNI gyerekek nevelése, ellátása</t>
  </si>
  <si>
    <t>889101-1 Bölcsődei alapellátás</t>
  </si>
  <si>
    <t>889109-1 Gyermekek napközbeni ellátásához kapcsolódó egyéb szolgáltatás</t>
  </si>
  <si>
    <t>562920-1 Egyéb vendéglátás</t>
  </si>
  <si>
    <t>370000-1 Szennyvíz gyűjtése, tisztítása, elhelyezése</t>
  </si>
  <si>
    <t>381101-1 Települési hulladék összetevőinek válogatása, elkülönített begyűjtése, szállítása, átrakása</t>
  </si>
  <si>
    <t>381103-1 Települési hulladék vegyes (ömlesztett) begyűjtése, szállítása, átrakása</t>
  </si>
  <si>
    <t>Kötelező Feladatok</t>
  </si>
  <si>
    <t>852011-1 Általános iskolai tanulók nappali rendszerű nevelése, oktatása (1-4. évfolyam)</t>
  </si>
  <si>
    <t>852021-1 Általános iskolai tanulók nappali rendszerű nevelése, oktatása (5-8. évfolyam)</t>
  </si>
  <si>
    <t>931102-1 Sportlétesítmények működtetése és fejlesztése</t>
  </si>
  <si>
    <t>853114-1 Gimnáziumi felnőttoktatás (9-12/13. évfolyam)</t>
  </si>
  <si>
    <t xml:space="preserve">                                                                                                   2.1. számú melléklet </t>
  </si>
  <si>
    <t xml:space="preserve">                                                                     2.1.1. számú melléklet </t>
  </si>
  <si>
    <t xml:space="preserve">2.1.2. számú melléklet </t>
  </si>
  <si>
    <t xml:space="preserve">                  3.1.1. sz. melléklet</t>
  </si>
  <si>
    <t xml:space="preserve">                  3.1.2. sz. melléklet</t>
  </si>
  <si>
    <t xml:space="preserve">                  4.sz. melléklet</t>
  </si>
  <si>
    <t xml:space="preserve">                  4.2. sz. melléklet</t>
  </si>
  <si>
    <t xml:space="preserve">                  4.3. sz. melléklet</t>
  </si>
  <si>
    <t xml:space="preserve">                  5.1.sz. melléklet</t>
  </si>
  <si>
    <t xml:space="preserve">                  5.1.2. sz. melléklet</t>
  </si>
  <si>
    <t xml:space="preserve">                  5.2.sz. melléklet</t>
  </si>
  <si>
    <t xml:space="preserve">                  5.2.1. sz. melléklet</t>
  </si>
  <si>
    <t xml:space="preserve">                  5.2.2. sz. melléklet</t>
  </si>
  <si>
    <t xml:space="preserve">                  5.3.sz. melléklet</t>
  </si>
  <si>
    <t xml:space="preserve">                 5.3.1. sz. melléklet</t>
  </si>
  <si>
    <t xml:space="preserve">                  5.3.2. sz. melléklet</t>
  </si>
  <si>
    <t xml:space="preserve">                  5.4.sz. melléklet</t>
  </si>
  <si>
    <t xml:space="preserve">                  5.4.1. sz. melléklet</t>
  </si>
  <si>
    <t xml:space="preserve">                  5.4.2. sz. melléklet</t>
  </si>
  <si>
    <t xml:space="preserve">                  5.5.sz. melléklet</t>
  </si>
  <si>
    <t xml:space="preserve">                  5.5.1. sz. melléklet</t>
  </si>
  <si>
    <t xml:space="preserve">                  5.5.2. sz. melléklet</t>
  </si>
  <si>
    <t xml:space="preserve">                  5.6.sz. melléklet</t>
  </si>
  <si>
    <t xml:space="preserve">                  5.6.1. sz. melléklet</t>
  </si>
  <si>
    <t xml:space="preserve">                  5.6.2. sz. melléklet</t>
  </si>
  <si>
    <t xml:space="preserve">  6. sz. melléklet</t>
  </si>
  <si>
    <t xml:space="preserve">  7. sz. melléklet</t>
  </si>
  <si>
    <t xml:space="preserve">  7.1. sz. melléklet</t>
  </si>
  <si>
    <t>8.1. sz. melléklet</t>
  </si>
  <si>
    <t xml:space="preserve">  8.2. sz. melléklet</t>
  </si>
  <si>
    <t>8.3.sz. melléklet</t>
  </si>
  <si>
    <t xml:space="preserve">  9.1.1. sz. melléklet</t>
  </si>
  <si>
    <t xml:space="preserve">  9.1.2. sz. melléklet</t>
  </si>
  <si>
    <t xml:space="preserve">  9.2. sz. melléklet</t>
  </si>
  <si>
    <t xml:space="preserve">  9.2.1. sz. melléklet</t>
  </si>
  <si>
    <t xml:space="preserve">  9.2.2. sz. melléklet</t>
  </si>
  <si>
    <t xml:space="preserve">  9.3. sz. melléklet</t>
  </si>
  <si>
    <t xml:space="preserve">  9.3.1. sz. melléklet</t>
  </si>
  <si>
    <t xml:space="preserve">  9.3.2. sz. melléklet</t>
  </si>
  <si>
    <t xml:space="preserve">  9.4. sz. melléklet</t>
  </si>
  <si>
    <t xml:space="preserve">  9.4.1. sz. melléklet</t>
  </si>
  <si>
    <t xml:space="preserve">  9.4.2. sz. melléklet</t>
  </si>
  <si>
    <t xml:space="preserve">  9.5. sz. melléklet</t>
  </si>
  <si>
    <t xml:space="preserve">  9.5.1. sz. melléklet</t>
  </si>
  <si>
    <t xml:space="preserve">  9.5.2. sz. melléklet</t>
  </si>
  <si>
    <t xml:space="preserve">  9.6. sz. melléklet</t>
  </si>
  <si>
    <t xml:space="preserve">  9.6.1. sz. melléklet</t>
  </si>
  <si>
    <t xml:space="preserve"> 9.6.2. sz. melléklet</t>
  </si>
  <si>
    <t>370000-1
Szennyvíz gyűjtése, tisztítása, elhelyezése</t>
  </si>
  <si>
    <t>381101-1
Települési hulladék összetevőinek válogatása, elkülönített begyűjtése, szállítása, átrakása</t>
  </si>
  <si>
    <t>381103-1 
Települési hulladék vegyes (ömlesztett) begyűjtése, szállítása, átrakása</t>
  </si>
  <si>
    <t>381104-1 
Egyéb nem veszélyes hulladék vegyes (ömlesztett) begyűjtése, szállítása, átrakása</t>
  </si>
  <si>
    <t>421100-1 
Út, autópálya építése</t>
  </si>
  <si>
    <t>494000-1 
Közúti áruszállítás, költöztetés</t>
  </si>
  <si>
    <t>562913-1 
Iskolai intézményi étkeztetés</t>
  </si>
  <si>
    <t>680001-1 
Lakóingatlan bérbeadása, üzemeltetése</t>
  </si>
  <si>
    <t>692000-1 
Számviteli, könyv-vizsgálói, adószakértői tevékenység</t>
  </si>
  <si>
    <t>811000-1 
Építmény-üzemeltetés</t>
  </si>
  <si>
    <t>813000-1 
Zöldterület-kezelés</t>
  </si>
  <si>
    <t>841907-9 
Ön-kormányzatok elszámolása kv-i szerveikkel</t>
  </si>
  <si>
    <t>842421-1 
Közterület rendjének fenntartása</t>
  </si>
  <si>
    <t>852011-1 
Általános iskolai tanulók nappali rendszerű nevelése, oktatása (1-4. évfolyam)</t>
  </si>
  <si>
    <t>852021-1 
Általános iskolai tanulók nappali rendszerű nevelése, oktatása (5-8. évfolyam)</t>
  </si>
  <si>
    <t>869041-1 
Család- és nővédelmi egészségügyi gondozás</t>
  </si>
  <si>
    <t>869042-1 
Ifjúság-egészségügyi gondozás</t>
  </si>
  <si>
    <t>890443-1 
Egyéb köz-foglalkoztatás</t>
  </si>
  <si>
    <t>931102-1 
Sport-létesítmények működtetése és fejlesztése</t>
  </si>
  <si>
    <t>960302-1 
Köztemető-fenntartás és működtetés</t>
  </si>
  <si>
    <t>020000-1 
Erdő-gazdálkodás</t>
  </si>
  <si>
    <t>680002-1 
Nem lakóingatlan bérbeadása, üzemeltetése</t>
  </si>
  <si>
    <t>841403-1 Város-, község-gazdálkodás m.n.s. szolgál-tatások</t>
  </si>
  <si>
    <t>841907-9 Ön-kormányzatok elszámolása kv-i szerveikkel</t>
  </si>
  <si>
    <t>852031-1 Alapfokú művészet-oktatás zene-művészeti ágban</t>
  </si>
  <si>
    <t>932911-1 Szabadidős park, fürdő és strand-szolgáltatás</t>
  </si>
  <si>
    <t>692000-1 
Számviteli, könyvvizsgálói, adószakértői tevékenység</t>
  </si>
  <si>
    <t>020000-1 
Erdőgazdálkodás</t>
  </si>
  <si>
    <t>353000-1 
Gőzellátás, kondicionálás</t>
  </si>
  <si>
    <t>552001-1 
Üdülői szálláshely-szolgáltatás</t>
  </si>
  <si>
    <t>841403-1 
Város-, község-gazdálkodás m.n.s. szolgál-tatások</t>
  </si>
  <si>
    <t>852031-1 
Alapfokú művészetoktatás zeneművészeti ágban</t>
  </si>
  <si>
    <t>853114-1 
Gimnáziumi felnőttoktatás (9-12/13. évfolyam)</t>
  </si>
  <si>
    <t>910411-1 
Növény- és állatkertek működtetése, a belépés, és látogatás biztosítása</t>
  </si>
  <si>
    <t>932911-1 
Szabadidős park, fürdő és strand-szolgáltatás</t>
  </si>
  <si>
    <t>IDŐSEK OTTHONA</t>
  </si>
  <si>
    <t xml:space="preserve">                  3.1.sz. melléklet</t>
  </si>
  <si>
    <t xml:space="preserve">MŰKÖDÉSI KÖLTSÉGVETÉS                                                                                                                                   </t>
  </si>
  <si>
    <t>ezer Ft-ban</t>
  </si>
  <si>
    <t xml:space="preserve">                  4.1. sz. melléklet</t>
  </si>
  <si>
    <t xml:space="preserve">    </t>
  </si>
  <si>
    <t xml:space="preserve"> A 2013. évi működési és felhalmozási költségvetés bevételi előirányzat feladatonként </t>
  </si>
  <si>
    <t xml:space="preserve">MŰKÖDÉSI KÖLTSÉGVETÉS                                                                                                                                  </t>
  </si>
  <si>
    <t>Az ÖNKORMÁNYZAT  2013. működési költségvetés kiadási előirányzatai                                            Kötelező Feladatok</t>
  </si>
  <si>
    <t xml:space="preserve"> </t>
  </si>
  <si>
    <t xml:space="preserve">Az ÖNKORMÁNYZAT  2013. működési költségvetés kiadási előirányzatai                                                                                                                                      </t>
  </si>
  <si>
    <t>7.1. sz. melléklet</t>
  </si>
  <si>
    <t>5. Önkormányzat egyéb sajátos bevételei</t>
  </si>
  <si>
    <t>Intézmény finanszírozás nettósítás miatt</t>
  </si>
  <si>
    <t>Működési intézmény finanszírozás nettósítás miatt</t>
  </si>
  <si>
    <t>Felhalmozási intézmény finanszírozás nettósítás miatt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</si>
</sst>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i/>
      <sz val="10"/>
      <name val="Arial CE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i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i/>
      <sz val="8"/>
      <name val="Arial CE"/>
      <charset val="238"/>
    </font>
    <font>
      <b/>
      <sz val="7"/>
      <name val="Arial CE"/>
      <charset val="238"/>
    </font>
    <font>
      <sz val="7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0">
    <xf numFmtId="0" fontId="0" fillId="0" borderId="0" xfId="0"/>
    <xf numFmtId="0" fontId="4" fillId="0" borderId="0" xfId="0" applyFont="1"/>
    <xf numFmtId="0" fontId="0" fillId="0" borderId="0" xfId="0" applyBorder="1"/>
    <xf numFmtId="0" fontId="6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3" xfId="0" applyBorder="1"/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wrapText="1"/>
    </xf>
    <xf numFmtId="0" fontId="11" fillId="0" borderId="3" xfId="0" applyFont="1" applyBorder="1" applyAlignment="1">
      <alignment wrapText="1"/>
    </xf>
    <xf numFmtId="0" fontId="9" fillId="0" borderId="3" xfId="0" applyFont="1" applyBorder="1"/>
    <xf numFmtId="0" fontId="10" fillId="0" borderId="3" xfId="0" applyFont="1" applyBorder="1"/>
    <xf numFmtId="16" fontId="9" fillId="0" borderId="3" xfId="0" applyNumberFormat="1" applyFont="1" applyBorder="1" applyAlignment="1">
      <alignment horizontal="left" wrapText="1"/>
    </xf>
    <xf numFmtId="0" fontId="10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16" fontId="9" fillId="0" borderId="3" xfId="0" applyNumberFormat="1" applyFont="1" applyBorder="1" applyAlignment="1">
      <alignment wrapText="1"/>
    </xf>
    <xf numFmtId="0" fontId="9" fillId="0" borderId="3" xfId="0" applyFont="1" applyBorder="1" applyAlignment="1"/>
    <xf numFmtId="0" fontId="10" fillId="2" borderId="3" xfId="0" applyFont="1" applyFill="1" applyBorder="1"/>
    <xf numFmtId="0" fontId="10" fillId="2" borderId="3" xfId="0" applyFont="1" applyFill="1" applyBorder="1" applyAlignment="1">
      <alignment vertical="center" wrapText="1"/>
    </xf>
    <xf numFmtId="0" fontId="9" fillId="2" borderId="3" xfId="0" applyFont="1" applyFill="1" applyBorder="1"/>
    <xf numFmtId="0" fontId="14" fillId="0" borderId="3" xfId="0" applyFont="1" applyBorder="1"/>
    <xf numFmtId="0" fontId="11" fillId="0" borderId="3" xfId="0" applyFont="1" applyBorder="1"/>
    <xf numFmtId="0" fontId="11" fillId="0" borderId="3" xfId="0" applyFont="1" applyBorder="1" applyAlignment="1">
      <alignment horizontal="left" wrapText="1"/>
    </xf>
    <xf numFmtId="0" fontId="10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/>
    <xf numFmtId="0" fontId="2" fillId="0" borderId="0" xfId="0" applyFont="1"/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0" fillId="0" borderId="3" xfId="0" applyFont="1" applyBorder="1" applyAlignment="1">
      <alignment horizontal="left"/>
    </xf>
    <xf numFmtId="0" fontId="9" fillId="0" borderId="3" xfId="0" applyFont="1" applyFill="1" applyBorder="1" applyAlignment="1"/>
    <xf numFmtId="0" fontId="9" fillId="0" borderId="0" xfId="0" applyFont="1" applyBorder="1" applyAlignment="1">
      <alignment horizontal="right"/>
    </xf>
    <xf numFmtId="16" fontId="9" fillId="0" borderId="3" xfId="0" applyNumberFormat="1" applyFont="1" applyBorder="1" applyAlignment="1">
      <alignment horizontal="left" vertical="center" wrapText="1"/>
    </xf>
    <xf numFmtId="0" fontId="9" fillId="0" borderId="0" xfId="0" applyFont="1" applyBorder="1"/>
    <xf numFmtId="0" fontId="10" fillId="0" borderId="3" xfId="0" applyFont="1" applyBorder="1" applyAlignment="1">
      <alignment horizontal="center"/>
    </xf>
    <xf numFmtId="0" fontId="10" fillId="0" borderId="0" xfId="0" applyFont="1"/>
    <xf numFmtId="0" fontId="9" fillId="0" borderId="3" xfId="0" applyFont="1" applyFill="1" applyBorder="1"/>
    <xf numFmtId="0" fontId="9" fillId="2" borderId="4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Border="1" applyAlignment="1">
      <alignment vertical="center"/>
    </xf>
    <xf numFmtId="0" fontId="0" fillId="0" borderId="4" xfId="0" applyBorder="1" applyAlignment="1"/>
    <xf numFmtId="0" fontId="10" fillId="0" borderId="4" xfId="0" applyFont="1" applyBorder="1" applyAlignment="1"/>
    <xf numFmtId="0" fontId="10" fillId="0" borderId="4" xfId="0" applyFont="1" applyBorder="1" applyAlignment="1">
      <alignment horizontal="left" vertical="center"/>
    </xf>
    <xf numFmtId="0" fontId="0" fillId="0" borderId="3" xfId="0" applyBorder="1" applyAlignment="1"/>
    <xf numFmtId="16" fontId="9" fillId="0" borderId="3" xfId="0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1" xfId="0" applyFont="1" applyBorder="1" applyAlignment="1"/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0" borderId="1" xfId="0" applyFont="1" applyBorder="1" applyAlignment="1"/>
    <xf numFmtId="0" fontId="11" fillId="0" borderId="3" xfId="0" applyFont="1" applyBorder="1" applyAlignment="1">
      <alignment horizontal="center" wrapText="1"/>
    </xf>
    <xf numFmtId="0" fontId="10" fillId="0" borderId="2" xfId="0" applyFont="1" applyBorder="1" applyAlignment="1"/>
    <xf numFmtId="0" fontId="9" fillId="0" borderId="2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12" fillId="0" borderId="3" xfId="0" applyFont="1" applyBorder="1" applyAlignment="1">
      <alignment horizontal="center" vertical="center"/>
    </xf>
    <xf numFmtId="0" fontId="9" fillId="0" borderId="3" xfId="0" applyFont="1" applyBorder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16" fontId="9" fillId="0" borderId="3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9" fillId="0" borderId="3" xfId="0" applyFont="1" applyBorder="1"/>
    <xf numFmtId="3" fontId="9" fillId="0" borderId="3" xfId="0" applyNumberFormat="1" applyFont="1" applyFill="1" applyBorder="1" applyAlignment="1"/>
    <xf numFmtId="3" fontId="9" fillId="0" borderId="3" xfId="0" applyNumberFormat="1" applyFont="1" applyBorder="1" applyAlignment="1"/>
    <xf numFmtId="3" fontId="10" fillId="0" borderId="3" xfId="0" applyNumberFormat="1" applyFont="1" applyBorder="1" applyAlignment="1"/>
    <xf numFmtId="3" fontId="9" fillId="0" borderId="3" xfId="0" applyNumberFormat="1" applyFont="1" applyBorder="1"/>
    <xf numFmtId="3" fontId="10" fillId="0" borderId="3" xfId="0" applyNumberFormat="1" applyFont="1" applyBorder="1"/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" fontId="0" fillId="0" borderId="0" xfId="0" applyNumberFormat="1"/>
    <xf numFmtId="3" fontId="0" fillId="0" borderId="0" xfId="0" applyNumberFormat="1"/>
    <xf numFmtId="3" fontId="10" fillId="0" borderId="3" xfId="0" applyNumberFormat="1" applyFont="1" applyFill="1" applyBorder="1" applyAlignment="1"/>
    <xf numFmtId="0" fontId="10" fillId="0" borderId="3" xfId="0" applyFont="1" applyFill="1" applyBorder="1" applyAlignment="1"/>
    <xf numFmtId="3" fontId="9" fillId="2" borderId="3" xfId="0" applyNumberFormat="1" applyFont="1" applyFill="1" applyBorder="1"/>
    <xf numFmtId="3" fontId="10" fillId="2" borderId="3" xfId="0" applyNumberFormat="1" applyFont="1" applyFill="1" applyBorder="1"/>
    <xf numFmtId="3" fontId="9" fillId="0" borderId="3" xfId="0" applyNumberFormat="1" applyFont="1" applyBorder="1" applyAlignment="1">
      <alignment horizontal="right"/>
    </xf>
    <xf numFmtId="3" fontId="10" fillId="0" borderId="3" xfId="0" applyNumberFormat="1" applyFont="1" applyBorder="1" applyAlignment="1">
      <alignment horizontal="right"/>
    </xf>
    <xf numFmtId="3" fontId="9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right"/>
    </xf>
    <xf numFmtId="16" fontId="9" fillId="0" borderId="3" xfId="0" applyNumberFormat="1" applyFont="1" applyFill="1" applyBorder="1" applyAlignment="1">
      <alignment horizontal="left" wrapText="1"/>
    </xf>
    <xf numFmtId="16" fontId="9" fillId="0" borderId="3" xfId="0" applyNumberFormat="1" applyFont="1" applyFill="1" applyBorder="1" applyAlignment="1">
      <alignment wrapText="1"/>
    </xf>
    <xf numFmtId="3" fontId="9" fillId="0" borderId="3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0" xfId="0" applyFill="1"/>
    <xf numFmtId="3" fontId="9" fillId="0" borderId="3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wrapText="1"/>
    </xf>
    <xf numFmtId="3" fontId="10" fillId="0" borderId="3" xfId="0" applyNumberFormat="1" applyFont="1" applyBorder="1" applyAlignment="1">
      <alignment wrapText="1"/>
    </xf>
    <xf numFmtId="3" fontId="0" fillId="0" borderId="3" xfId="0" applyNumberFormat="1" applyBorder="1" applyAlignment="1"/>
    <xf numFmtId="3" fontId="9" fillId="0" borderId="0" xfId="0" applyNumberFormat="1" applyFont="1" applyBorder="1"/>
    <xf numFmtId="3" fontId="9" fillId="0" borderId="0" xfId="0" applyNumberFormat="1" applyFont="1" applyBorder="1" applyAlignment="1">
      <alignment horizontal="right"/>
    </xf>
    <xf numFmtId="3" fontId="9" fillId="0" borderId="3" xfId="0" applyNumberFormat="1" applyFont="1" applyBorder="1" applyAlignment="1">
      <alignment horizontal="left" wrapText="1"/>
    </xf>
    <xf numFmtId="3" fontId="14" fillId="0" borderId="3" xfId="0" applyNumberFormat="1" applyFont="1" applyBorder="1"/>
    <xf numFmtId="3" fontId="9" fillId="0" borderId="3" xfId="0" applyNumberFormat="1" applyFont="1" applyBorder="1" applyAlignment="1">
      <alignment vertical="center" wrapText="1"/>
    </xf>
    <xf numFmtId="3" fontId="9" fillId="2" borderId="3" xfId="0" applyNumberFormat="1" applyFont="1" applyFill="1" applyBorder="1" applyAlignment="1">
      <alignment vertical="center" wrapText="1"/>
    </xf>
    <xf numFmtId="3" fontId="11" fillId="0" borderId="3" xfId="0" applyNumberFormat="1" applyFont="1" applyBorder="1" applyAlignment="1">
      <alignment wrapText="1"/>
    </xf>
    <xf numFmtId="0" fontId="13" fillId="0" borderId="8" xfId="0" applyFont="1" applyBorder="1"/>
    <xf numFmtId="0" fontId="13" fillId="0" borderId="4" xfId="0" applyFont="1" applyBorder="1"/>
    <xf numFmtId="0" fontId="9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" fontId="10" fillId="0" borderId="3" xfId="0" applyNumberFormat="1" applyFont="1" applyBorder="1" applyAlignment="1">
      <alignment horizontal="center"/>
    </xf>
    <xf numFmtId="0" fontId="9" fillId="0" borderId="3" xfId="0" applyFont="1" applyFill="1" applyBorder="1" applyAlignment="1">
      <alignment horizontal="left"/>
    </xf>
    <xf numFmtId="49" fontId="10" fillId="0" borderId="3" xfId="0" applyNumberFormat="1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center" vertical="center"/>
    </xf>
    <xf numFmtId="16" fontId="10" fillId="0" borderId="3" xfId="0" applyNumberFormat="1" applyFont="1" applyBorder="1" applyAlignment="1">
      <alignment horizontal="left"/>
    </xf>
    <xf numFmtId="16" fontId="9" fillId="0" borderId="3" xfId="0" applyNumberFormat="1" applyFont="1" applyBorder="1" applyAlignment="1">
      <alignment horizontal="left"/>
    </xf>
    <xf numFmtId="16" fontId="9" fillId="0" borderId="8" xfId="0" applyNumberFormat="1" applyFont="1" applyBorder="1" applyAlignment="1">
      <alignment horizontal="left"/>
    </xf>
    <xf numFmtId="16" fontId="9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/>
    </xf>
    <xf numFmtId="0" fontId="9" fillId="0" borderId="8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9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/>
    <xf numFmtId="0" fontId="0" fillId="0" borderId="3" xfId="0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16" fontId="10" fillId="0" borderId="3" xfId="0" applyNumberFormat="1" applyFont="1" applyBorder="1" applyAlignment="1">
      <alignment horizontal="left"/>
    </xf>
    <xf numFmtId="16" fontId="9" fillId="0" borderId="3" xfId="0" applyNumberFormat="1" applyFont="1" applyBorder="1" applyAlignment="1">
      <alignment horizontal="left"/>
    </xf>
    <xf numFmtId="16" fontId="10" fillId="0" borderId="3" xfId="0" applyNumberFormat="1" applyFont="1" applyBorder="1" applyAlignment="1">
      <alignment horizontal="center"/>
    </xf>
    <xf numFmtId="0" fontId="9" fillId="0" borderId="3" xfId="0" applyFont="1" applyFill="1" applyBorder="1" applyAlignment="1">
      <alignment horizontal="left"/>
    </xf>
    <xf numFmtId="49" fontId="10" fillId="0" borderId="3" xfId="0" applyNumberFormat="1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wrapText="1"/>
    </xf>
    <xf numFmtId="16" fontId="9" fillId="0" borderId="8" xfId="0" applyNumberFormat="1" applyFont="1" applyBorder="1" applyAlignment="1">
      <alignment horizontal="left"/>
    </xf>
    <xf numFmtId="16" fontId="9" fillId="0" borderId="3" xfId="0" applyNumberFormat="1" applyFont="1" applyBorder="1" applyAlignment="1">
      <alignment horizontal="left" vertical="center" wrapText="1"/>
    </xf>
    <xf numFmtId="0" fontId="9" fillId="0" borderId="3" xfId="0" applyFont="1" applyBorder="1"/>
    <xf numFmtId="0" fontId="10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/>
    <xf numFmtId="0" fontId="1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/>
    <xf numFmtId="3" fontId="10" fillId="0" borderId="11" xfId="0" applyNumberFormat="1" applyFont="1" applyBorder="1"/>
    <xf numFmtId="0" fontId="9" fillId="0" borderId="3" xfId="0" applyFont="1" applyBorder="1" applyAlignment="1">
      <alignment horizontal="left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wrapText="1"/>
    </xf>
    <xf numFmtId="0" fontId="9" fillId="0" borderId="3" xfId="0" applyFont="1" applyBorder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" fontId="9" fillId="0" borderId="3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9" fillId="0" borderId="3" xfId="0" applyFont="1" applyBorder="1"/>
    <xf numFmtId="0" fontId="10" fillId="0" borderId="5" xfId="0" applyFont="1" applyBorder="1" applyAlignment="1">
      <alignment horizontal="center" vertical="center" wrapText="1"/>
    </xf>
    <xf numFmtId="3" fontId="10" fillId="0" borderId="0" xfId="0" applyNumberFormat="1" applyFont="1" applyBorder="1" applyAlignment="1"/>
    <xf numFmtId="0" fontId="13" fillId="0" borderId="0" xfId="0" applyFont="1"/>
    <xf numFmtId="3" fontId="5" fillId="0" borderId="0" xfId="0" applyNumberFormat="1" applyFont="1" applyAlignment="1">
      <alignment horizontal="right"/>
    </xf>
    <xf numFmtId="3" fontId="12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2" fillId="0" borderId="0" xfId="0" applyFont="1" applyBorder="1"/>
    <xf numFmtId="3" fontId="0" fillId="0" borderId="3" xfId="0" applyNumberFormat="1" applyBorder="1"/>
    <xf numFmtId="0" fontId="10" fillId="2" borderId="0" xfId="0" applyFont="1" applyFill="1" applyBorder="1" applyAlignment="1">
      <alignment horizontal="left"/>
    </xf>
    <xf numFmtId="3" fontId="10" fillId="0" borderId="0" xfId="0" applyNumberFormat="1" applyFont="1" applyBorder="1"/>
    <xf numFmtId="0" fontId="16" fillId="0" borderId="0" xfId="0" applyFont="1"/>
    <xf numFmtId="0" fontId="15" fillId="0" borderId="3" xfId="0" applyFont="1" applyBorder="1" applyAlignment="1">
      <alignment vertical="center" wrapText="1"/>
    </xf>
    <xf numFmtId="0" fontId="16" fillId="0" borderId="3" xfId="0" applyFont="1" applyBorder="1" applyAlignment="1"/>
    <xf numFmtId="0" fontId="15" fillId="0" borderId="5" xfId="0" applyFont="1" applyBorder="1" applyAlignment="1">
      <alignment horizontal="center" vertical="center"/>
    </xf>
    <xf numFmtId="3" fontId="9" fillId="0" borderId="3" xfId="0" applyNumberFormat="1" applyFont="1" applyFill="1" applyBorder="1"/>
    <xf numFmtId="0" fontId="9" fillId="0" borderId="3" xfId="0" applyFont="1" applyBorder="1" applyAlignment="1">
      <alignment horizontal="left"/>
    </xf>
    <xf numFmtId="0" fontId="9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16" fontId="9" fillId="0" borderId="3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wrapText="1"/>
    </xf>
    <xf numFmtId="0" fontId="10" fillId="0" borderId="3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/>
    <xf numFmtId="0" fontId="9" fillId="0" borderId="3" xfId="0" applyFont="1" applyFill="1" applyBorder="1" applyAlignment="1">
      <alignment horizontal="left"/>
    </xf>
    <xf numFmtId="49" fontId="10" fillId="0" borderId="3" xfId="0" applyNumberFormat="1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center" vertical="center"/>
    </xf>
    <xf numFmtId="16" fontId="9" fillId="0" borderId="3" xfId="0" applyNumberFormat="1" applyFont="1" applyBorder="1" applyAlignment="1">
      <alignment horizontal="left"/>
    </xf>
    <xf numFmtId="0" fontId="5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16" fontId="9" fillId="0" borderId="3" xfId="0" applyNumberFormat="1" applyFont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0" fontId="9" fillId="0" borderId="8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3" fontId="10" fillId="0" borderId="3" xfId="0" applyNumberFormat="1" applyFont="1" applyFill="1" applyBorder="1"/>
    <xf numFmtId="0" fontId="15" fillId="0" borderId="3" xfId="0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wrapText="1"/>
    </xf>
    <xf numFmtId="3" fontId="9" fillId="0" borderId="3" xfId="0" applyNumberFormat="1" applyFont="1" applyFill="1" applyBorder="1" applyAlignment="1">
      <alignment wrapText="1"/>
    </xf>
    <xf numFmtId="3" fontId="0" fillId="0" borderId="3" xfId="0" applyNumberFormat="1" applyFill="1" applyBorder="1" applyAlignment="1"/>
    <xf numFmtId="0" fontId="6" fillId="0" borderId="0" xfId="0" applyFont="1" applyBorder="1"/>
    <xf numFmtId="0" fontId="4" fillId="0" borderId="0" xfId="0" applyFont="1" applyBorder="1"/>
    <xf numFmtId="0" fontId="2" fillId="0" borderId="8" xfId="0" applyFont="1" applyBorder="1" applyAlignment="1">
      <alignment horizontal="center"/>
    </xf>
    <xf numFmtId="0" fontId="9" fillId="0" borderId="3" xfId="0" applyFont="1" applyBorder="1" applyAlignment="1"/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0" xfId="0" applyAlignment="1"/>
    <xf numFmtId="0" fontId="7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4" xfId="0" applyFont="1" applyBorder="1" applyAlignment="1">
      <alignment horizontal="left"/>
    </xf>
    <xf numFmtId="0" fontId="9" fillId="0" borderId="8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/>
    <xf numFmtId="0" fontId="0" fillId="0" borderId="3" xfId="0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" fontId="10" fillId="0" borderId="3" xfId="0" applyNumberFormat="1" applyFont="1" applyBorder="1" applyAlignment="1">
      <alignment horizontal="left"/>
    </xf>
    <xf numFmtId="16" fontId="9" fillId="0" borderId="3" xfId="0" applyNumberFormat="1" applyFont="1" applyBorder="1" applyAlignment="1">
      <alignment horizontal="left"/>
    </xf>
    <xf numFmtId="0" fontId="10" fillId="0" borderId="3" xfId="0" applyFont="1" applyBorder="1" applyAlignment="1">
      <alignment horizontal="left" vertical="center" wrapText="1"/>
    </xf>
    <xf numFmtId="16" fontId="10" fillId="0" borderId="3" xfId="0" applyNumberFormat="1" applyFont="1" applyBorder="1" applyAlignment="1">
      <alignment horizontal="center"/>
    </xf>
    <xf numFmtId="0" fontId="9" fillId="0" borderId="3" xfId="0" applyFont="1" applyFill="1" applyBorder="1" applyAlignment="1">
      <alignment horizontal="left"/>
    </xf>
    <xf numFmtId="49" fontId="10" fillId="0" borderId="3" xfId="0" applyNumberFormat="1" applyFont="1" applyBorder="1" applyAlignment="1">
      <alignment horizontal="left" vertical="center"/>
    </xf>
    <xf numFmtId="49" fontId="10" fillId="0" borderId="3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16" fontId="9" fillId="0" borderId="4" xfId="0" applyNumberFormat="1" applyFont="1" applyBorder="1" applyAlignment="1">
      <alignment horizontal="left"/>
    </xf>
    <xf numFmtId="16" fontId="9" fillId="0" borderId="2" xfId="0" applyNumberFormat="1" applyFont="1" applyBorder="1" applyAlignment="1">
      <alignment horizontal="left"/>
    </xf>
    <xf numFmtId="16" fontId="9" fillId="0" borderId="8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 vertical="center" wrapText="1"/>
    </xf>
    <xf numFmtId="16" fontId="9" fillId="0" borderId="2" xfId="0" applyNumberFormat="1" applyFont="1" applyBorder="1" applyAlignment="1">
      <alignment horizontal="left" vertical="center" wrapText="1"/>
    </xf>
    <xf numFmtId="16" fontId="9" fillId="0" borderId="8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" fontId="9" fillId="0" borderId="3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2" xfId="0" applyBorder="1" applyAlignment="1"/>
    <xf numFmtId="0" fontId="0" fillId="0" borderId="8" xfId="0" applyBorder="1" applyAlignment="1"/>
    <xf numFmtId="0" fontId="10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9" fillId="0" borderId="4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4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10" fillId="0" borderId="8" xfId="0" applyFont="1" applyFill="1" applyBorder="1" applyAlignment="1">
      <alignment horizontal="left" wrapText="1"/>
    </xf>
    <xf numFmtId="0" fontId="13" fillId="0" borderId="0" xfId="0" applyFont="1" applyAlignment="1">
      <alignment horizontal="right"/>
    </xf>
    <xf numFmtId="0" fontId="0" fillId="0" borderId="0" xfId="0" applyAlignment="1"/>
    <xf numFmtId="0" fontId="10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5" xfId="0" applyBorder="1"/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zoomScaleNormal="100" workbookViewId="0">
      <selection activeCell="G42" sqref="G42"/>
    </sheetView>
  </sheetViews>
  <sheetFormatPr defaultRowHeight="12.75"/>
  <cols>
    <col min="3" max="3" width="36.85546875" customWidth="1"/>
    <col min="4" max="4" width="14.42578125" customWidth="1"/>
    <col min="5" max="5" width="6.5703125" customWidth="1"/>
    <col min="6" max="6" width="47.28515625" customWidth="1"/>
    <col min="7" max="7" width="15.140625" customWidth="1"/>
  </cols>
  <sheetData>
    <row r="1" spans="1:7" ht="12" customHeight="1">
      <c r="A1" t="s">
        <v>271</v>
      </c>
      <c r="F1" s="4"/>
      <c r="G1" s="5" t="s">
        <v>8</v>
      </c>
    </row>
    <row r="2" spans="1:7" ht="12" customHeight="1">
      <c r="A2" t="s">
        <v>272</v>
      </c>
      <c r="F2" s="4"/>
      <c r="G2" s="75"/>
    </row>
    <row r="3" spans="1:7">
      <c r="A3" s="271" t="s">
        <v>18</v>
      </c>
      <c r="B3" s="271"/>
      <c r="C3" s="271"/>
      <c r="D3" s="271"/>
      <c r="E3" s="271"/>
      <c r="F3" s="271"/>
      <c r="G3" s="271"/>
    </row>
    <row r="4" spans="1:7">
      <c r="A4" s="271"/>
      <c r="B4" s="271"/>
      <c r="C4" s="271"/>
      <c r="D4" s="271"/>
      <c r="E4" s="271"/>
      <c r="F4" s="271"/>
      <c r="G4" s="271"/>
    </row>
    <row r="5" spans="1:7" ht="12" customHeight="1">
      <c r="A5" s="274"/>
      <c r="B5" s="274"/>
      <c r="C5" s="274"/>
      <c r="E5" s="274"/>
      <c r="F5" s="274"/>
      <c r="G5" s="5" t="s">
        <v>0</v>
      </c>
    </row>
    <row r="6" spans="1:7" ht="14.25" customHeight="1">
      <c r="A6" s="272" t="s">
        <v>52</v>
      </c>
      <c r="B6" s="272"/>
      <c r="C6" s="272"/>
      <c r="D6" s="272"/>
      <c r="E6" s="272" t="s">
        <v>53</v>
      </c>
      <c r="F6" s="272"/>
      <c r="G6" s="272"/>
    </row>
    <row r="7" spans="1:7">
      <c r="A7" s="273" t="s">
        <v>19</v>
      </c>
      <c r="B7" s="273"/>
      <c r="C7" s="273"/>
      <c r="D7" s="32" t="s">
        <v>49</v>
      </c>
      <c r="E7" s="273" t="s">
        <v>19</v>
      </c>
      <c r="F7" s="273"/>
      <c r="G7" s="32" t="s">
        <v>49</v>
      </c>
    </row>
    <row r="8" spans="1:7" ht="12" customHeight="1">
      <c r="A8" s="251" t="s">
        <v>20</v>
      </c>
      <c r="B8" s="251"/>
      <c r="C8" s="251"/>
      <c r="D8" s="88">
        <f>+' 1.1. Mérleg Önkorm.'!D7+' 1.2. Mérleg Hivatal'!D8+'1.3 GAMESZ Mérleg'!D7+'1.4. Óvoda Mérleg'!D7+'1.5. Bölcsőde Mérleg'!D7+'1.6. Könyvtár Mérleg'!D7+'1.7. Műv. Ház Mérleg'!D7+' 1.8. Mérleg Id. Otthona'!D8</f>
        <v>4453021</v>
      </c>
      <c r="E8" s="251" t="s">
        <v>32</v>
      </c>
      <c r="F8" s="251"/>
      <c r="G8" s="88">
        <f>+' 1.1. Mérleg Önkorm.'!G7+' 1.2. Mérleg Hivatal'!G8+'1.3 GAMESZ Mérleg'!G7+'1.4. Óvoda Mérleg'!G7+'1.5. Bölcsőde Mérleg'!G7+'1.6. Könyvtár Mérleg'!G7+'1.7. Műv. Ház Mérleg'!G7+' 1.8. Mérleg Id. Otthona'!G8</f>
        <v>1012431</v>
      </c>
    </row>
    <row r="9" spans="1:7" ht="12" customHeight="1">
      <c r="A9" s="267" t="s">
        <v>80</v>
      </c>
      <c r="B9" s="267"/>
      <c r="C9" s="267"/>
      <c r="D9" s="88">
        <f>+' 1.1. Mérleg Önkorm.'!D8+' 1.2. Mérleg Hivatal'!D9+'1.3 GAMESZ Mérleg'!D8+'1.4. Óvoda Mérleg'!D8+'1.5. Bölcsőde Mérleg'!D8+'1.6. Könyvtár Mérleg'!D8+'1.7. Műv. Ház Mérleg'!D8+' 1.8. Mérleg Id. Otthona'!D9</f>
        <v>0</v>
      </c>
      <c r="E9" s="260" t="s">
        <v>47</v>
      </c>
      <c r="F9" s="260"/>
      <c r="G9" s="88">
        <f>+' 1.1. Mérleg Önkorm.'!G8+' 1.2. Mérleg Hivatal'!G9+'1.3 GAMESZ Mérleg'!G8+'1.4. Óvoda Mérleg'!G8+'1.5. Bölcsőde Mérleg'!G8+'1.6. Könyvtár Mérleg'!G8+'1.7. Műv. Ház Mérleg'!G8+' 1.8. Mérleg Id. Otthona'!G9</f>
        <v>264658</v>
      </c>
    </row>
    <row r="10" spans="1:7" ht="12" customHeight="1">
      <c r="A10" s="268" t="s">
        <v>106</v>
      </c>
      <c r="B10" s="269"/>
      <c r="C10" s="270"/>
      <c r="D10" s="88">
        <f>+' 1.1. Mérleg Önkorm.'!D9+' 1.2. Mérleg Hivatal'!D10+'1.3 GAMESZ Mérleg'!D9+'1.4. Óvoda Mérleg'!D9+'1.5. Bölcsőde Mérleg'!D9+'1.6. Könyvtár Mérleg'!D9+'1.7. Műv. Ház Mérleg'!D9+' 1.8. Mérleg Id. Otthona'!D10</f>
        <v>601499</v>
      </c>
      <c r="E10" s="251" t="s">
        <v>40</v>
      </c>
      <c r="F10" s="251"/>
      <c r="G10" s="88">
        <f>+' 1.1. Mérleg Önkorm.'!G9+' 1.2. Mérleg Hivatal'!G10+'1.3 GAMESZ Mérleg'!G9+'1.4. Óvoda Mérleg'!G9+'1.5. Bölcsőde Mérleg'!G9+'1.6. Könyvtár Mérleg'!G9+'1.7. Műv. Ház Mérleg'!G9+' 1.8. Mérleg Id. Otthona'!G10</f>
        <v>1601656</v>
      </c>
    </row>
    <row r="11" spans="1:7" ht="12" customHeight="1">
      <c r="A11" s="247" t="s">
        <v>104</v>
      </c>
      <c r="B11" s="263"/>
      <c r="C11" s="248"/>
      <c r="D11" s="88">
        <f>+' 1.1. Mérleg Önkorm.'!D10+' 1.2. Mérleg Hivatal'!D11+'1.3 GAMESZ Mérleg'!D10+'1.4. Óvoda Mérleg'!D10+'1.5. Bölcsőde Mérleg'!D10+'1.6. Könyvtár Mérleg'!D10+'1.7. Műv. Ház Mérleg'!D10+' 1.8. Mérleg Id. Otthona'!D11</f>
        <v>1500</v>
      </c>
      <c r="E11" s="251" t="s">
        <v>41</v>
      </c>
      <c r="F11" s="251"/>
      <c r="G11" s="88">
        <f>+' 1.1. Mérleg Önkorm.'!G10+' 1.2. Mérleg Hivatal'!G11+'1.3 GAMESZ Mérleg'!G10+'1.4. Óvoda Mérleg'!G10+'1.5. Bölcsőde Mérleg'!G10+'1.6. Könyvtár Mérleg'!G10+'1.7. Műv. Ház Mérleg'!G10+' 1.8. Mérleg Id. Otthona'!G11</f>
        <v>10500</v>
      </c>
    </row>
    <row r="12" spans="1:7" ht="12" customHeight="1">
      <c r="A12" s="247" t="s">
        <v>105</v>
      </c>
      <c r="B12" s="263"/>
      <c r="C12" s="248"/>
      <c r="D12" s="88">
        <f>+' 1.1. Mérleg Önkorm.'!D11+' 1.2. Mérleg Hivatal'!D12+'1.3 GAMESZ Mérleg'!D11+'1.4. Óvoda Mérleg'!D11+'1.5. Bölcsőde Mérleg'!D11+'1.6. Könyvtár Mérleg'!D11+'1.7. Műv. Ház Mérleg'!D11+' 1.8. Mérleg Id. Otthona'!D12</f>
        <v>0</v>
      </c>
      <c r="E12" s="251" t="s">
        <v>35</v>
      </c>
      <c r="F12" s="251"/>
      <c r="G12" s="88">
        <f>+' 1.1. Mérleg Önkorm.'!G11+' 1.2. Mérleg Hivatal'!G12+'1.3 GAMESZ Mérleg'!G11+'1.4. Óvoda Mérleg'!G11+'1.5. Bölcsőde Mérleg'!G11+'1.6. Könyvtár Mérleg'!G11+'1.7. Műv. Ház Mérleg'!G11+' 1.8. Mérleg Id. Otthona'!G12</f>
        <v>580128</v>
      </c>
    </row>
    <row r="13" spans="1:7" ht="12" customHeight="1">
      <c r="A13" s="251" t="s">
        <v>113</v>
      </c>
      <c r="B13" s="251"/>
      <c r="C13" s="251"/>
      <c r="D13" s="88">
        <f>+' 1.1. Mérleg Önkorm.'!D12+' 1.2. Mérleg Hivatal'!D13+'1.3 GAMESZ Mérleg'!D12+'1.4. Óvoda Mérleg'!D12+'1.5. Bölcsőde Mérleg'!D12+'1.6. Könyvtár Mérleg'!D12+'1.7. Műv. Ház Mérleg'!D12+' 1.8. Mérleg Id. Otthona'!D13</f>
        <v>34151</v>
      </c>
      <c r="E13" s="252"/>
      <c r="F13" s="253"/>
      <c r="G13" s="88"/>
    </row>
    <row r="14" spans="1:7" ht="12" customHeight="1">
      <c r="A14" s="265" t="s">
        <v>107</v>
      </c>
      <c r="B14" s="265"/>
      <c r="C14" s="265"/>
      <c r="D14" s="88">
        <f>+' 1.1. Mérleg Önkorm.'!D13+' 1.2. Mérleg Hivatal'!D14+'1.3 GAMESZ Mérleg'!D13+'1.4. Óvoda Mérleg'!D13+'1.5. Bölcsőde Mérleg'!D13+'1.6. Könyvtár Mérleg'!D13+'1.7. Műv. Ház Mérleg'!D13+' 1.8. Mérleg Id. Otthona'!D14</f>
        <v>5404</v>
      </c>
      <c r="E14" s="247" t="s">
        <v>75</v>
      </c>
      <c r="F14" s="248"/>
      <c r="G14" s="88">
        <f>+' 1.1. Mérleg Önkorm.'!G13+' 1.2. Mérleg Hivatal'!G14+'1.3 GAMESZ Mérleg'!G13+'1.4. Óvoda Mérleg'!G13+'1.5. Bölcsőde Mérleg'!G13+'1.6. Könyvtár Mérleg'!G13+'1.7. Műv. Ház Mérleg'!G13+' 1.8. Mérleg Id. Otthona'!G14</f>
        <v>219178</v>
      </c>
    </row>
    <row r="15" spans="1:7" ht="12" customHeight="1">
      <c r="A15" s="266"/>
      <c r="B15" s="266"/>
      <c r="C15" s="266"/>
      <c r="D15" s="13"/>
      <c r="E15" s="247" t="s">
        <v>76</v>
      </c>
      <c r="F15" s="248"/>
      <c r="G15" s="88">
        <f>+' 1.1. Mérleg Önkorm.'!G14+' 1.2. Mérleg Hivatal'!G15+'1.3 GAMESZ Mérleg'!G14+'1.4. Óvoda Mérleg'!G14+'1.5. Bölcsőde Mérleg'!G14+'1.6. Könyvtár Mérleg'!G14+'1.7. Műv. Ház Mérleg'!G14+' 1.8. Mérleg Id. Otthona'!G15</f>
        <v>0</v>
      </c>
    </row>
    <row r="16" spans="1:7" ht="12" customHeight="1">
      <c r="A16" s="264"/>
      <c r="B16" s="264"/>
      <c r="C16" s="264"/>
      <c r="D16" s="13"/>
      <c r="E16" s="252"/>
      <c r="F16" s="253"/>
      <c r="G16" s="33"/>
    </row>
    <row r="17" spans="1:8" ht="12" customHeight="1">
      <c r="A17" s="264"/>
      <c r="B17" s="264"/>
      <c r="C17" s="264"/>
      <c r="D17" s="13"/>
      <c r="E17" s="252"/>
      <c r="F17" s="253"/>
      <c r="G17" s="33"/>
    </row>
    <row r="18" spans="1:8" ht="12" customHeight="1">
      <c r="A18" s="254" t="s">
        <v>54</v>
      </c>
      <c r="B18" s="254"/>
      <c r="C18" s="254"/>
      <c r="D18" s="89">
        <f>SUM(D8:D17)</f>
        <v>5095575</v>
      </c>
      <c r="E18" s="249" t="s">
        <v>55</v>
      </c>
      <c r="F18" s="250"/>
      <c r="G18" s="89">
        <f>SUM(G8:G15)</f>
        <v>3688551</v>
      </c>
    </row>
    <row r="19" spans="1:8" ht="12" customHeight="1">
      <c r="A19" s="260" t="s">
        <v>50</v>
      </c>
      <c r="B19" s="260"/>
      <c r="C19" s="260"/>
      <c r="D19" s="88">
        <f>+' 1.1. Mérleg Önkorm.'!D18+' 1.2. Mérleg Hivatal'!D19+'1.3 GAMESZ Mérleg'!D18+'1.4. Óvoda Mérleg'!D18+'1.5. Bölcsőde Mérleg'!D18+'1.6. Könyvtár Mérleg'!D18+'1.7. Műv. Ház Mérleg'!D18+' 1.8. Mérleg Id. Otthona'!D19</f>
        <v>0</v>
      </c>
      <c r="E19" s="247" t="s">
        <v>51</v>
      </c>
      <c r="F19" s="248"/>
      <c r="G19" s="88">
        <f>+' 1.1. Mérleg Önkorm.'!G18+' 1.2. Mérleg Hivatal'!G19+'1.3 GAMESZ Mérleg'!G18+'1.4. Óvoda Mérleg'!G18+'1.5. Bölcsőde Mérleg'!G18+'1.6. Könyvtár Mérleg'!G18+'1.7. Műv. Ház Mérleg'!G18+' 1.8. Mérleg Id. Otthona'!G19</f>
        <v>0</v>
      </c>
    </row>
    <row r="20" spans="1:8" ht="12" customHeight="1">
      <c r="A20" s="260" t="s">
        <v>78</v>
      </c>
      <c r="B20" s="260"/>
      <c r="C20" s="260"/>
      <c r="D20" s="88">
        <f>+' 1.1. Mérleg Önkorm.'!D19+' 1.2. Mérleg Hivatal'!D20+'1.3 GAMESZ Mérleg'!D19+'1.4. Óvoda Mérleg'!D19+'1.5. Bölcsőde Mérleg'!D19+'1.6. Könyvtár Mérleg'!D19+'1.7. Műv. Ház Mérleg'!D19+' 1.8. Mérleg Id. Otthona'!D20</f>
        <v>19385</v>
      </c>
      <c r="E20" s="247" t="s">
        <v>79</v>
      </c>
      <c r="F20" s="248"/>
      <c r="G20" s="88">
        <f>+' 1.1. Mérleg Önkorm.'!G19+'1.3 GAMESZ Mérleg'!G19+'1.4. Óvoda Mérleg'!G19+'1.5. Bölcsőde Mérleg'!G19+'1.6. Könyvtár Mérleg'!G19+'1.7. Műv. Ház Mérleg'!G19+' 1.8. Mérleg Id. Otthona'!G20</f>
        <v>0</v>
      </c>
    </row>
    <row r="21" spans="1:8" ht="12" customHeight="1">
      <c r="A21" s="256" t="s">
        <v>112</v>
      </c>
      <c r="B21" s="256"/>
      <c r="C21" s="256"/>
      <c r="D21" s="88">
        <f>+' 1.1. Mérleg Önkorm.'!D20+' 1.2. Mérleg Hivatal'!D21+'1.3 GAMESZ Mérleg'!D20+'1.4. Óvoda Mérleg'!D20+'1.5. Bölcsőde Mérleg'!D20+'1.6. Könyvtár Mérleg'!D20+'1.7. Műv. Ház Mérleg'!D20+' 1.8. Mérleg Id. Otthona'!D21-1487736</f>
        <v>0</v>
      </c>
      <c r="E21" s="257" t="s">
        <v>59</v>
      </c>
      <c r="F21" s="258"/>
      <c r="G21" s="88">
        <f>+' 1.1. Mérleg Önkorm.'!G20+'1.3 GAMESZ Mérleg'!G20+'1.4. Óvoda Mérleg'!G20+'1.5. Bölcsőde Mérleg'!G20+'1.6. Könyvtár Mérleg'!G20+'1.7. Műv. Ház Mérleg'!G20+' 1.8. Mérleg Id. Otthona'!G21-1487736</f>
        <v>0</v>
      </c>
    </row>
    <row r="22" spans="1:8" ht="12" customHeight="1">
      <c r="A22" s="251" t="s">
        <v>56</v>
      </c>
      <c r="B22" s="251"/>
      <c r="C22" s="251"/>
      <c r="D22" s="88">
        <f>+' 1.1. Mérleg Önkorm.'!D21+' 1.2. Mérleg Hivatal'!D22+'1.3 GAMESZ Mérleg'!D21+'1.4. Óvoda Mérleg'!D21+'1.5. Bölcsőde Mérleg'!D21+'1.6. Könyvtár Mérleg'!D21+'1.7. Műv. Ház Mérleg'!D21+' 1.8. Mérleg Id. Otthona'!D22</f>
        <v>0</v>
      </c>
      <c r="E22" s="247" t="s">
        <v>58</v>
      </c>
      <c r="F22" s="248"/>
      <c r="G22" s="88">
        <f>+' 1.1. Mérleg Önkorm.'!G21+'1.3 GAMESZ Mérleg'!G21+'1.4. Óvoda Mérleg'!G21+'1.5. Bölcsőde Mérleg'!G21+'1.6. Könyvtár Mérleg'!G21+'1.7. Műv. Ház Mérleg'!G21+' 1.8. Mérleg Id. Otthona'!G22</f>
        <v>1606524</v>
      </c>
    </row>
    <row r="23" spans="1:8" ht="12" customHeight="1">
      <c r="A23" s="251" t="s">
        <v>57</v>
      </c>
      <c r="B23" s="251"/>
      <c r="C23" s="251"/>
      <c r="D23" s="88">
        <f>+' 1.1. Mérleg Önkorm.'!D22+' 1.2. Mérleg Hivatal'!D23+'1.3 GAMESZ Mérleg'!D22+'1.4. Óvoda Mérleg'!D22+'1.5. Bölcsőde Mérleg'!D22+'1.6. Könyvtár Mérleg'!D22+'1.7. Műv. Ház Mérleg'!D22+' 1.8. Mérleg Id. Otthona'!D23</f>
        <v>0</v>
      </c>
      <c r="E23" s="275"/>
      <c r="F23" s="276"/>
      <c r="G23" s="33"/>
    </row>
    <row r="24" spans="1:8" ht="12" customHeight="1">
      <c r="A24" s="251" t="s">
        <v>200</v>
      </c>
      <c r="B24" s="251"/>
      <c r="C24" s="251"/>
      <c r="D24" s="88">
        <f>+' 1.1. Mérleg Önkorm.'!D23+' 1.2. Mérleg Hivatal'!D24</f>
        <v>180115</v>
      </c>
      <c r="E24" s="66"/>
      <c r="F24" s="67"/>
      <c r="G24" s="33"/>
    </row>
    <row r="25" spans="1:8" ht="12" customHeight="1">
      <c r="A25" s="254" t="s">
        <v>61</v>
      </c>
      <c r="B25" s="254"/>
      <c r="C25" s="254"/>
      <c r="D25" s="89">
        <f>SUM(D19:D24)</f>
        <v>199500</v>
      </c>
      <c r="E25" s="249" t="s">
        <v>62</v>
      </c>
      <c r="F25" s="250"/>
      <c r="G25" s="89">
        <f>SUM(G19:G24)</f>
        <v>1606524</v>
      </c>
    </row>
    <row r="26" spans="1:8" ht="12" customHeight="1">
      <c r="A26" s="277"/>
      <c r="B26" s="277"/>
      <c r="C26" s="277"/>
      <c r="D26" s="13"/>
      <c r="E26" s="261"/>
      <c r="F26" s="262"/>
      <c r="G26" s="33"/>
    </row>
    <row r="27" spans="1:8" ht="12" customHeight="1">
      <c r="A27" s="254" t="s">
        <v>63</v>
      </c>
      <c r="B27" s="254"/>
      <c r="C27" s="254"/>
      <c r="D27" s="89">
        <f>+D25+D18</f>
        <v>5295075</v>
      </c>
      <c r="E27" s="249" t="s">
        <v>64</v>
      </c>
      <c r="F27" s="250"/>
      <c r="G27" s="89">
        <f>+G25+G18</f>
        <v>5295075</v>
      </c>
      <c r="H27" s="93">
        <f>+D27-G27</f>
        <v>0</v>
      </c>
    </row>
    <row r="28" spans="1:8" ht="12" customHeight="1">
      <c r="A28" s="251"/>
      <c r="B28" s="251"/>
      <c r="C28" s="251"/>
      <c r="D28" s="13"/>
      <c r="E28" s="247"/>
      <c r="F28" s="248"/>
      <c r="G28" s="33"/>
    </row>
    <row r="29" spans="1:8" ht="12" customHeight="1">
      <c r="A29" s="251" t="s">
        <v>22</v>
      </c>
      <c r="B29" s="251"/>
      <c r="C29" s="251"/>
      <c r="D29" s="88">
        <f>+' 1.1. Mérleg Önkorm.'!D28+' 1.2. Mérleg Hivatal'!D29+'1.3 GAMESZ Mérleg'!D27+'1.4. Óvoda Mérleg'!D27+'1.5. Bölcsőde Mérleg'!D27+'1.6. Könyvtár Mérleg'!D27+'1.7. Műv. Ház Mérleg'!D27+' 1.8. Mérleg Id. Otthona'!D29</f>
        <v>244409</v>
      </c>
      <c r="E29" s="247" t="s">
        <v>42</v>
      </c>
      <c r="F29" s="248"/>
      <c r="G29" s="88">
        <f>+' 1.1. Mérleg Önkorm.'!G28+' 1.2. Mérleg Hivatal'!G29+'1.3 GAMESZ Mérleg'!G27+'1.4. Óvoda Mérleg'!G27+'1.5. Bölcsőde Mérleg'!G27+'1.6. Könyvtár Mérleg'!G27+'1.7. Műv. Ház Mérleg'!G27+' 1.8. Mérleg Id. Otthona'!G29</f>
        <v>847651</v>
      </c>
    </row>
    <row r="30" spans="1:8" ht="12" customHeight="1">
      <c r="A30" s="267" t="s">
        <v>121</v>
      </c>
      <c r="B30" s="267"/>
      <c r="C30" s="267"/>
      <c r="D30" s="88">
        <f>+' 1.1. Mérleg Önkorm.'!D29+' 1.2. Mérleg Hivatal'!D30+'1.3 GAMESZ Mérleg'!D28+'1.4. Óvoda Mérleg'!D28+'1.5. Bölcsőde Mérleg'!D28+'1.6. Könyvtár Mérleg'!D28+'1.7. Műv. Ház Mérleg'!D28+' 1.8. Mérleg Id. Otthona'!D30</f>
        <v>0</v>
      </c>
      <c r="E30" s="247" t="s">
        <v>43</v>
      </c>
      <c r="F30" s="248"/>
      <c r="G30" s="88">
        <f>+' 1.1. Mérleg Önkorm.'!G29+' 1.2. Mérleg Hivatal'!G30+'1.3 GAMESZ Mérleg'!G28+'1.4. Óvoda Mérleg'!G28+'1.5. Bölcsőde Mérleg'!G28+'1.6. Könyvtár Mérleg'!G28+'1.7. Műv. Ház Mérleg'!G28+' 1.8. Mérleg Id. Otthona'!G30</f>
        <v>25400</v>
      </c>
    </row>
    <row r="31" spans="1:8" ht="12" customHeight="1">
      <c r="A31" s="251" t="s">
        <v>111</v>
      </c>
      <c r="B31" s="251"/>
      <c r="C31" s="251"/>
      <c r="D31" s="88">
        <f>+' 1.1. Mérleg Önkorm.'!D30+' 1.2. Mérleg Hivatal'!D31+'1.3 GAMESZ Mérleg'!D29+'1.4. Óvoda Mérleg'!D29+'1.5. Bölcsőde Mérleg'!D29+'1.6. Könyvtár Mérleg'!D29+'1.7. Műv. Ház Mérleg'!D29+' 1.8. Mérleg Id. Otthona'!D31</f>
        <v>148902</v>
      </c>
      <c r="E31" s="247" t="s">
        <v>38</v>
      </c>
      <c r="F31" s="248"/>
      <c r="G31" s="88">
        <f>+' 1.1. Mérleg Önkorm.'!G30+' 1.2. Mérleg Hivatal'!G31+'1.3 GAMESZ Mérleg'!G29+'1.4. Óvoda Mérleg'!G29+'1.5. Bölcsőde Mérleg'!G29+'1.6. Könyvtár Mérleg'!G29+'1.7. Műv. Ház Mérleg'!G29+' 1.8. Mérleg Id. Otthona'!G31</f>
        <v>116381</v>
      </c>
    </row>
    <row r="32" spans="1:8" ht="12" customHeight="1">
      <c r="A32" s="251" t="s">
        <v>23</v>
      </c>
      <c r="B32" s="251"/>
      <c r="C32" s="251"/>
      <c r="D32" s="88">
        <f>+' 1.1. Mérleg Önkorm.'!D31+' 1.2. Mérleg Hivatal'!D32+'1.3 GAMESZ Mérleg'!D30+'1.4. Óvoda Mérleg'!D30+'1.5. Bölcsőde Mérleg'!D30+'1.6. Könyvtár Mérleg'!D30+'1.7. Műv. Ház Mérleg'!D30+' 1.8. Mérleg Id. Otthona'!D32</f>
        <v>22500</v>
      </c>
      <c r="E32" s="247"/>
      <c r="F32" s="248"/>
      <c r="G32" s="88"/>
    </row>
    <row r="33" spans="1:8" ht="12" customHeight="1">
      <c r="A33" s="251"/>
      <c r="B33" s="251"/>
      <c r="C33" s="251"/>
      <c r="D33" s="13"/>
      <c r="E33" s="247" t="s">
        <v>168</v>
      </c>
      <c r="F33" s="248"/>
      <c r="G33" s="88">
        <f>+' 1.1. Mérleg Önkorm.'!G32+' 1.2. Mérleg Hivatal'!G33+'1.3 GAMESZ Mérleg'!G31+'1.4. Óvoda Mérleg'!G31+'1.5. Bölcsőde Mérleg'!G31+'1.6. Könyvtár Mérleg'!G31+'1.7. Műv. Ház Mérleg'!G31+' 1.8. Mérleg Id. Otthona'!G33</f>
        <v>200000</v>
      </c>
    </row>
    <row r="34" spans="1:8" ht="12" customHeight="1">
      <c r="A34" s="251"/>
      <c r="B34" s="251"/>
      <c r="C34" s="251"/>
      <c r="D34" s="13"/>
      <c r="E34" s="247" t="s">
        <v>77</v>
      </c>
      <c r="F34" s="248"/>
      <c r="G34" s="88">
        <f>+' 1.1. Mérleg Önkorm.'!G33+' 1.2. Mérleg Hivatal'!G34+'1.3 GAMESZ Mérleg'!G32+'1.4. Óvoda Mérleg'!G32+'1.5. Bölcsőde Mérleg'!G32+'1.6. Könyvtár Mérleg'!G32+'1.7. Műv. Ház Mérleg'!G32+' 1.8. Mérleg Id. Otthona'!G34</f>
        <v>0</v>
      </c>
    </row>
    <row r="35" spans="1:8" ht="12" customHeight="1">
      <c r="A35" s="264"/>
      <c r="B35" s="264"/>
      <c r="C35" s="264"/>
      <c r="D35" s="13"/>
      <c r="E35" s="252"/>
      <c r="F35" s="253"/>
      <c r="G35" s="33"/>
    </row>
    <row r="36" spans="1:8" ht="12" customHeight="1">
      <c r="A36" s="251"/>
      <c r="B36" s="251"/>
      <c r="C36" s="251"/>
      <c r="D36" s="13"/>
      <c r="E36" s="247"/>
      <c r="F36" s="248"/>
      <c r="G36" s="33"/>
    </row>
    <row r="37" spans="1:8" ht="12" customHeight="1">
      <c r="A37" s="254" t="s">
        <v>65</v>
      </c>
      <c r="B37" s="254"/>
      <c r="C37" s="254"/>
      <c r="D37" s="89">
        <f>SUM(D29:D36)</f>
        <v>415811</v>
      </c>
      <c r="E37" s="249" t="s">
        <v>66</v>
      </c>
      <c r="F37" s="250"/>
      <c r="G37" s="89">
        <f>SUM(G29:G34)</f>
        <v>1189432</v>
      </c>
    </row>
    <row r="38" spans="1:8" ht="12" customHeight="1">
      <c r="A38" s="260" t="s">
        <v>50</v>
      </c>
      <c r="B38" s="260"/>
      <c r="C38" s="260"/>
      <c r="D38" s="88">
        <f>+' 1.1. Mérleg Önkorm.'!D37+' 1.2. Mérleg Hivatal'!D38+'1.3 GAMESZ Mérleg'!D36+'1.4. Óvoda Mérleg'!D36+'1.5. Bölcsőde Mérleg'!D36+'1.6. Könyvtár Mérleg'!D36+'1.7. Műv. Ház Mérleg'!D36+' 1.8. Mérleg Id. Otthona'!D38</f>
        <v>0</v>
      </c>
      <c r="E38" s="247" t="s">
        <v>51</v>
      </c>
      <c r="F38" s="248"/>
      <c r="G38" s="88">
        <f>+' 1.1. Mérleg Önkorm.'!G37+' 1.2. Mérleg Hivatal'!G38+'1.3 GAMESZ Mérleg'!G36+'1.4. Óvoda Mérleg'!G36+'1.5. Bölcsőde Mérleg'!G36+'1.6. Könyvtár Mérleg'!G36+'1.7. Műv. Ház Mérleg'!G36+' 1.8. Mérleg Id. Otthona'!G38</f>
        <v>0</v>
      </c>
    </row>
    <row r="39" spans="1:8" ht="12" customHeight="1">
      <c r="A39" s="260" t="s">
        <v>78</v>
      </c>
      <c r="B39" s="260"/>
      <c r="C39" s="260"/>
      <c r="D39" s="88">
        <f>+' 1.1. Mérleg Önkorm.'!D38+' 1.2. Mérleg Hivatal'!D39+'1.3 GAMESZ Mérleg'!D37+'1.4. Óvoda Mérleg'!D37+'1.5. Bölcsőde Mérleg'!D37+'1.6. Könyvtár Mérleg'!D37+'1.7. Műv. Ház Mérleg'!D37+' 1.8. Mérleg Id. Otthona'!D39</f>
        <v>0</v>
      </c>
      <c r="E39" s="268" t="s">
        <v>67</v>
      </c>
      <c r="F39" s="270"/>
      <c r="G39" s="88">
        <f>+' 1.1. Mérleg Önkorm.'!G38+' 1.2. Mérleg Hivatal'!G39+'1.3 GAMESZ Mérleg'!G37+'1.4. Óvoda Mérleg'!G37+'1.5. Bölcsőde Mérleg'!G37+'1.6. Könyvtár Mérleg'!G37+'1.7. Műv. Ház Mérleg'!G37+' 1.8. Mérleg Id. Otthona'!G39</f>
        <v>0</v>
      </c>
    </row>
    <row r="40" spans="1:8" ht="12" customHeight="1">
      <c r="A40" s="256" t="s">
        <v>112</v>
      </c>
      <c r="B40" s="256"/>
      <c r="C40" s="256"/>
      <c r="D40" s="88">
        <f>+' 1.1. Mérleg Önkorm.'!D39+' 1.2. Mérleg Hivatal'!D40+'1.3 GAMESZ Mérleg'!D38+'1.4. Óvoda Mérleg'!D38+'1.5. Bölcsőde Mérleg'!D38+'1.6. Könyvtár Mérleg'!D38+'1.7. Műv. Ház Mérleg'!D38+' 1.8. Mérleg Id. Otthona'!D40-18008</f>
        <v>0</v>
      </c>
      <c r="E40" s="257" t="s">
        <v>59</v>
      </c>
      <c r="F40" s="258"/>
      <c r="G40" s="88">
        <f>+' 1.1. Mérleg Önkorm.'!G39+'1.3 GAMESZ Mérleg'!G38+'1.4. Óvoda Mérleg'!G38+'1.5. Bölcsőde Mérleg'!G38+'1.6. Könyvtár Mérleg'!G38+'1.7. Műv. Ház Mérleg'!G38+' 1.8. Mérleg Id. Otthona'!G40-18008</f>
        <v>0</v>
      </c>
    </row>
    <row r="41" spans="1:8" ht="12" customHeight="1">
      <c r="A41" s="251" t="s">
        <v>56</v>
      </c>
      <c r="B41" s="251"/>
      <c r="C41" s="251"/>
      <c r="D41" s="88">
        <f>+' 1.1. Mérleg Önkorm.'!D40+' 1.2. Mérleg Hivatal'!D41+'1.3 GAMESZ Mérleg'!D39+'1.4. Óvoda Mérleg'!D39+'1.5. Bölcsőde Mérleg'!D39+'1.6. Könyvtár Mérleg'!D39+'1.7. Műv. Ház Mérleg'!D39+' 1.8. Mérleg Id. Otthona'!D41</f>
        <v>0</v>
      </c>
      <c r="E41" s="247" t="s">
        <v>68</v>
      </c>
      <c r="F41" s="248"/>
      <c r="G41" s="88">
        <f>+' 1.1. Mérleg Önkorm.'!G40+'1.3 GAMESZ Mérleg'!G39+'1.4. Óvoda Mérleg'!G39+'1.5. Bölcsőde Mérleg'!G39+'1.6. Könyvtár Mérleg'!G39+'1.7. Műv. Ház Mérleg'!G39+' 1.8. Mérleg Id. Otthona'!G41</f>
        <v>0</v>
      </c>
    </row>
    <row r="42" spans="1:8" ht="12" customHeight="1">
      <c r="A42" s="251" t="s">
        <v>86</v>
      </c>
      <c r="B42" s="251"/>
      <c r="C42" s="251"/>
      <c r="D42" s="88">
        <f>+' 1.1. Mérleg Önkorm.'!D41+' 1.2. Mérleg Hivatal'!D42+'1.3 GAMESZ Mérleg'!D40+'1.4. Óvoda Mérleg'!D40+'1.5. Bölcsőde Mérleg'!D40+'1.6. Könyvtár Mérleg'!D40+'1.7. Műv. Ház Mérleg'!D40+' 1.8. Mérleg Id. Otthona'!D42</f>
        <v>782679</v>
      </c>
      <c r="E42" s="247" t="s">
        <v>60</v>
      </c>
      <c r="F42" s="248"/>
      <c r="G42" s="88">
        <f>+' 1.1. Mérleg Önkorm.'!G41+'1.3 GAMESZ Mérleg'!G40+'1.4. Óvoda Mérleg'!G40+'1.5. Bölcsőde Mérleg'!G40+'1.6. Könyvtár Mérleg'!G40+'1.7. Műv. Ház Mérleg'!G40+' 1.8. Mérleg Id. Otthona'!G42</f>
        <v>10708</v>
      </c>
    </row>
    <row r="43" spans="1:8" ht="12" customHeight="1">
      <c r="A43" s="13" t="s">
        <v>200</v>
      </c>
      <c r="B43" s="13"/>
      <c r="C43" s="13"/>
      <c r="D43" s="88">
        <f>+' 1.1. Mérleg Önkorm.'!D42+' 1.2. Mérleg Hivatal'!D43</f>
        <v>1650</v>
      </c>
      <c r="E43" s="119"/>
      <c r="F43" s="118"/>
      <c r="G43" s="33"/>
    </row>
    <row r="44" spans="1:8" ht="12" customHeight="1">
      <c r="A44" s="254" t="s">
        <v>69</v>
      </c>
      <c r="B44" s="254"/>
      <c r="C44" s="254"/>
      <c r="D44" s="89">
        <f>SUM(D38:D43)</f>
        <v>784329</v>
      </c>
      <c r="E44" s="249" t="s">
        <v>70</v>
      </c>
      <c r="F44" s="250"/>
      <c r="G44" s="89">
        <f>SUM(G38:G43)</f>
        <v>10708</v>
      </c>
    </row>
    <row r="45" spans="1:8" ht="12" customHeight="1">
      <c r="A45" s="259"/>
      <c r="B45" s="259"/>
      <c r="C45" s="259"/>
      <c r="D45" s="13"/>
      <c r="E45" s="42"/>
      <c r="F45" s="43"/>
      <c r="G45" s="33"/>
    </row>
    <row r="46" spans="1:8" ht="12" customHeight="1">
      <c r="A46" s="254" t="s">
        <v>71</v>
      </c>
      <c r="B46" s="254"/>
      <c r="C46" s="254"/>
      <c r="D46" s="89">
        <f>+D44+D37</f>
        <v>1200140</v>
      </c>
      <c r="E46" s="249" t="s">
        <v>72</v>
      </c>
      <c r="F46" s="250"/>
      <c r="G46" s="89">
        <f>+G44+G37</f>
        <v>1200140</v>
      </c>
      <c r="H46" s="93">
        <f>+D46-G46</f>
        <v>0</v>
      </c>
    </row>
    <row r="47" spans="1:8" ht="12" customHeight="1">
      <c r="A47" s="256"/>
      <c r="B47" s="256"/>
      <c r="C47" s="256"/>
      <c r="D47" s="13"/>
      <c r="E47" s="252"/>
      <c r="F47" s="253"/>
      <c r="G47" s="33"/>
      <c r="H47" s="93"/>
    </row>
    <row r="48" spans="1:8" ht="12.75" customHeight="1">
      <c r="A48" s="255" t="s">
        <v>73</v>
      </c>
      <c r="B48" s="255"/>
      <c r="C48" s="255"/>
      <c r="D48" s="89">
        <f>+D46+D27</f>
        <v>6495215</v>
      </c>
      <c r="E48" s="255" t="s">
        <v>74</v>
      </c>
      <c r="F48" s="255"/>
      <c r="G48" s="89">
        <f>+G46+G27</f>
        <v>6495215</v>
      </c>
      <c r="H48" s="93">
        <f>+D48-G48</f>
        <v>0</v>
      </c>
    </row>
    <row r="49" spans="1:8" ht="12.75" customHeight="1">
      <c r="A49" s="189"/>
      <c r="B49" s="189"/>
      <c r="C49" s="189"/>
      <c r="D49" s="190"/>
      <c r="E49" s="189"/>
      <c r="F49" s="189"/>
      <c r="G49" s="190"/>
      <c r="H49" s="93"/>
    </row>
    <row r="50" spans="1:8">
      <c r="D50" s="93"/>
      <c r="G50" s="93"/>
    </row>
  </sheetData>
  <mergeCells count="86">
    <mergeCell ref="E39:F39"/>
    <mergeCell ref="A42:C42"/>
    <mergeCell ref="E41:F41"/>
    <mergeCell ref="E42:F42"/>
    <mergeCell ref="E22:F22"/>
    <mergeCell ref="E23:F23"/>
    <mergeCell ref="A26:C26"/>
    <mergeCell ref="A39:C39"/>
    <mergeCell ref="A40:C40"/>
    <mergeCell ref="A38:C38"/>
    <mergeCell ref="A37:C37"/>
    <mergeCell ref="A35:C35"/>
    <mergeCell ref="A24:C24"/>
    <mergeCell ref="E38:F38"/>
    <mergeCell ref="A30:C30"/>
    <mergeCell ref="A28:C28"/>
    <mergeCell ref="A3:G3"/>
    <mergeCell ref="A4:G4"/>
    <mergeCell ref="A6:D6"/>
    <mergeCell ref="A7:C7"/>
    <mergeCell ref="E7:F7"/>
    <mergeCell ref="E6:G6"/>
    <mergeCell ref="A5:C5"/>
    <mergeCell ref="E5:F5"/>
    <mergeCell ref="E9:F9"/>
    <mergeCell ref="A9:C9"/>
    <mergeCell ref="E8:F8"/>
    <mergeCell ref="A10:C10"/>
    <mergeCell ref="A8:C8"/>
    <mergeCell ref="E10:F10"/>
    <mergeCell ref="A11:C11"/>
    <mergeCell ref="E18:F18"/>
    <mergeCell ref="E14:F14"/>
    <mergeCell ref="E16:F16"/>
    <mergeCell ref="E13:F13"/>
    <mergeCell ref="A13:C13"/>
    <mergeCell ref="E11:F11"/>
    <mergeCell ref="A16:C16"/>
    <mergeCell ref="A14:C14"/>
    <mergeCell ref="E12:F12"/>
    <mergeCell ref="A15:C15"/>
    <mergeCell ref="A17:C17"/>
    <mergeCell ref="A18:C18"/>
    <mergeCell ref="E15:F15"/>
    <mergeCell ref="E17:F17"/>
    <mergeCell ref="A12:C12"/>
    <mergeCell ref="E20:F20"/>
    <mergeCell ref="A19:C19"/>
    <mergeCell ref="E21:F21"/>
    <mergeCell ref="E26:F26"/>
    <mergeCell ref="A22:C22"/>
    <mergeCell ref="A23:C23"/>
    <mergeCell ref="E25:F25"/>
    <mergeCell ref="E19:F19"/>
    <mergeCell ref="A20:C20"/>
    <mergeCell ref="A21:C21"/>
    <mergeCell ref="A48:C48"/>
    <mergeCell ref="E48:F48"/>
    <mergeCell ref="A47:C47"/>
    <mergeCell ref="E47:F47"/>
    <mergeCell ref="E40:F40"/>
    <mergeCell ref="A44:C44"/>
    <mergeCell ref="E44:F44"/>
    <mergeCell ref="E46:F46"/>
    <mergeCell ref="A41:C41"/>
    <mergeCell ref="A45:C45"/>
    <mergeCell ref="A46:C46"/>
    <mergeCell ref="E28:F28"/>
    <mergeCell ref="A25:C25"/>
    <mergeCell ref="E29:F29"/>
    <mergeCell ref="E30:F30"/>
    <mergeCell ref="A29:C29"/>
    <mergeCell ref="E27:F27"/>
    <mergeCell ref="A27:C27"/>
    <mergeCell ref="E31:F31"/>
    <mergeCell ref="E37:F37"/>
    <mergeCell ref="E34:F34"/>
    <mergeCell ref="A33:C33"/>
    <mergeCell ref="E36:F36"/>
    <mergeCell ref="A36:C36"/>
    <mergeCell ref="E35:F35"/>
    <mergeCell ref="A34:C34"/>
    <mergeCell ref="A31:C31"/>
    <mergeCell ref="E32:F32"/>
    <mergeCell ref="E33:F33"/>
    <mergeCell ref="A32:C32"/>
  </mergeCells>
  <phoneticPr fontId="0" type="noConversion"/>
  <printOptions horizontalCentered="1"/>
  <pageMargins left="0.59055118110236227" right="0.43307086614173229" top="0.27559055118110237" bottom="0.27559055118110237" header="0.27559055118110237" footer="0.27559055118110237"/>
  <pageSetup paperSize="9" scale="95" orientation="landscape" horizontalDpi="300" verticalDpi="300" r:id="rId1"/>
  <headerFooter alignWithMargins="0">
    <oddFooter>&amp;LVeresegyház, 2013. Február 07.</odd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3:H53"/>
  <sheetViews>
    <sheetView workbookViewId="0">
      <pane xSplit="4" ySplit="10" topLeftCell="E11" activePane="bottomRight" state="frozen"/>
      <selection activeCell="G13" sqref="G13"/>
      <selection pane="topRight" activeCell="G13" sqref="G13"/>
      <selection pane="bottomLeft" activeCell="G13" sqref="G13"/>
      <selection pane="bottomRight" activeCell="A50" sqref="A50:D50"/>
    </sheetView>
  </sheetViews>
  <sheetFormatPr defaultRowHeight="12.75"/>
  <cols>
    <col min="1" max="2" width="9.28515625" customWidth="1"/>
    <col min="4" max="4" width="18.42578125" customWidth="1"/>
    <col min="5" max="5" width="12.42578125" customWidth="1"/>
    <col min="6" max="6" width="11.28515625" customWidth="1"/>
    <col min="7" max="7" width="11.7109375" customWidth="1"/>
    <col min="8" max="8" width="12.85546875" customWidth="1"/>
  </cols>
  <sheetData>
    <row r="3" spans="1:8">
      <c r="A3" s="280" t="s">
        <v>1</v>
      </c>
      <c r="B3" s="280"/>
      <c r="C3" s="280"/>
      <c r="D3" s="280"/>
      <c r="E3" s="280"/>
      <c r="F3" s="280"/>
      <c r="G3" s="280"/>
      <c r="H3" s="280"/>
    </row>
    <row r="4" spans="1:8" ht="8.25" customHeight="1">
      <c r="A4" s="291"/>
      <c r="B4" s="291"/>
      <c r="C4" s="291"/>
      <c r="D4" s="291"/>
      <c r="E4" s="291"/>
      <c r="F4" s="291"/>
      <c r="G4" s="291"/>
      <c r="H4" s="291"/>
    </row>
    <row r="5" spans="1:8">
      <c r="A5" s="278" t="s">
        <v>159</v>
      </c>
      <c r="B5" s="278"/>
      <c r="C5" s="278"/>
      <c r="D5" s="278"/>
      <c r="E5" s="278"/>
      <c r="F5" s="278"/>
      <c r="G5" s="278"/>
      <c r="H5" s="278"/>
    </row>
    <row r="6" spans="1:8" ht="12.75" customHeight="1">
      <c r="A6" s="278" t="s">
        <v>137</v>
      </c>
      <c r="B6" s="278"/>
      <c r="C6" s="278"/>
      <c r="D6" s="278"/>
      <c r="E6" s="278"/>
      <c r="F6" s="278"/>
      <c r="G6" s="278"/>
      <c r="H6" s="278"/>
    </row>
    <row r="7" spans="1:8" ht="12.75" customHeight="1">
      <c r="A7" s="278"/>
      <c r="B7" s="278"/>
      <c r="C7" s="278"/>
      <c r="D7" s="278"/>
      <c r="E7" s="278"/>
      <c r="F7" s="278"/>
      <c r="G7" s="278"/>
      <c r="H7" s="278"/>
    </row>
    <row r="8" spans="1:8">
      <c r="A8" s="279" t="s">
        <v>2</v>
      </c>
      <c r="B8" s="279"/>
      <c r="C8" s="279"/>
      <c r="D8" s="279"/>
      <c r="E8" s="279"/>
      <c r="F8" s="279"/>
      <c r="G8" s="279"/>
      <c r="H8" s="279"/>
    </row>
    <row r="9" spans="1:8">
      <c r="A9" s="281" t="s">
        <v>3</v>
      </c>
      <c r="B9" s="282"/>
      <c r="C9" s="282"/>
      <c r="D9" s="283"/>
      <c r="E9" s="287" t="s">
        <v>5</v>
      </c>
      <c r="F9" s="289" t="s">
        <v>101</v>
      </c>
      <c r="G9" s="289" t="s">
        <v>158</v>
      </c>
      <c r="H9" s="290" t="s">
        <v>9</v>
      </c>
    </row>
    <row r="10" spans="1:8" ht="21.75" customHeight="1">
      <c r="A10" s="284"/>
      <c r="B10" s="285"/>
      <c r="C10" s="285"/>
      <c r="D10" s="286"/>
      <c r="E10" s="288"/>
      <c r="F10" s="289"/>
      <c r="G10" s="289"/>
      <c r="H10" s="290"/>
    </row>
    <row r="11" spans="1:8">
      <c r="A11" s="255" t="s">
        <v>24</v>
      </c>
      <c r="B11" s="255"/>
      <c r="C11" s="255"/>
      <c r="D11" s="255"/>
      <c r="E11" s="97">
        <f>SUM(E12:E15)</f>
        <v>3436293</v>
      </c>
      <c r="F11" s="97">
        <f>SUM(F12:F15)</f>
        <v>5451</v>
      </c>
      <c r="G11" s="97">
        <f>SUM(G12:G15)</f>
        <v>1011277</v>
      </c>
      <c r="H11" s="97">
        <f>SUM(H12:H15)</f>
        <v>4453021</v>
      </c>
    </row>
    <row r="12" spans="1:8">
      <c r="A12" s="251" t="s">
        <v>11</v>
      </c>
      <c r="B12" s="251"/>
      <c r="C12" s="251"/>
      <c r="D12" s="251"/>
      <c r="E12" s="88">
        <f>+'2.1. Önk. működ.'!G10</f>
        <v>3191200</v>
      </c>
      <c r="F12" s="88">
        <f>+'4. Ph. M-F. '!H10</f>
        <v>2500</v>
      </c>
      <c r="G12" s="88">
        <f>+'5. Ktv-i szervek M-F.bev '!G10</f>
        <v>0</v>
      </c>
      <c r="H12" s="88">
        <f>SUM(E12:G12)</f>
        <v>3193700</v>
      </c>
    </row>
    <row r="13" spans="1:8">
      <c r="A13" s="265" t="s">
        <v>12</v>
      </c>
      <c r="B13" s="265"/>
      <c r="C13" s="265"/>
      <c r="D13" s="265"/>
      <c r="E13" s="88">
        <f>+'2.1. Önk. működ.'!G11</f>
        <v>158924</v>
      </c>
      <c r="F13" s="88">
        <f>+'4. Ph. M-F. '!H11</f>
        <v>2951</v>
      </c>
      <c r="G13" s="88">
        <f>+'5. Ktv-i szervek M-F.bev '!G11</f>
        <v>986637</v>
      </c>
      <c r="H13" s="88">
        <f>SUM(E13:G13)</f>
        <v>1148512</v>
      </c>
    </row>
    <row r="14" spans="1:8">
      <c r="A14" s="251" t="s">
        <v>17</v>
      </c>
      <c r="B14" s="251"/>
      <c r="C14" s="251"/>
      <c r="D14" s="251"/>
      <c r="E14" s="88">
        <f>+'2.1. Önk. működ.'!G12</f>
        <v>81169</v>
      </c>
      <c r="F14" s="88">
        <f>+'4. Ph. M-F. '!H12</f>
        <v>0</v>
      </c>
      <c r="G14" s="88">
        <f>+'5. Ktv-i szervek M-F.bev '!G12</f>
        <v>24520</v>
      </c>
      <c r="H14" s="88">
        <f>SUM(E14:G14)</f>
        <v>105689</v>
      </c>
    </row>
    <row r="15" spans="1:8">
      <c r="A15" s="251" t="s">
        <v>25</v>
      </c>
      <c r="B15" s="251"/>
      <c r="C15" s="251"/>
      <c r="D15" s="251"/>
      <c r="E15" s="88">
        <f>+'2.1. Önk. működ.'!G13</f>
        <v>5000</v>
      </c>
      <c r="F15" s="88">
        <f>+'4. Ph. M-F. '!H13</f>
        <v>0</v>
      </c>
      <c r="G15" s="88">
        <f>+'5. Ktv-i szervek M-F.bev '!G13</f>
        <v>120</v>
      </c>
      <c r="H15" s="88">
        <f>SUM(E15:G15)</f>
        <v>5120</v>
      </c>
    </row>
    <row r="16" spans="1:8">
      <c r="A16" s="264"/>
      <c r="B16" s="264"/>
      <c r="C16" s="264"/>
      <c r="D16" s="264"/>
      <c r="E16" s="13"/>
      <c r="F16" s="13"/>
      <c r="G16" s="13"/>
      <c r="H16" s="13"/>
    </row>
    <row r="17" spans="1:8">
      <c r="A17" s="264"/>
      <c r="B17" s="264"/>
      <c r="C17" s="264"/>
      <c r="D17" s="264"/>
      <c r="E17" s="13"/>
      <c r="F17" s="13"/>
      <c r="G17" s="13"/>
      <c r="H17" s="13"/>
    </row>
    <row r="18" spans="1:8">
      <c r="A18" s="254" t="s">
        <v>21</v>
      </c>
      <c r="B18" s="254"/>
      <c r="C18" s="254"/>
      <c r="D18" s="254"/>
      <c r="E18" s="97">
        <f>SUM(E19:E23)</f>
        <v>0</v>
      </c>
      <c r="F18" s="97">
        <f>SUM(F19:F22)</f>
        <v>0</v>
      </c>
      <c r="G18" s="97">
        <f>SUM(G19:G22)</f>
        <v>0</v>
      </c>
      <c r="H18" s="97">
        <f>SUM(H19:H23)</f>
        <v>0</v>
      </c>
    </row>
    <row r="19" spans="1:8">
      <c r="A19" s="251" t="s">
        <v>26</v>
      </c>
      <c r="B19" s="251"/>
      <c r="C19" s="251"/>
      <c r="D19" s="251"/>
      <c r="E19" s="88">
        <f>+'2.1. Önk. működ.'!G17</f>
        <v>0</v>
      </c>
      <c r="F19" s="13"/>
      <c r="G19" s="13"/>
      <c r="H19" s="88">
        <f>SUM(E19:G19)</f>
        <v>0</v>
      </c>
    </row>
    <row r="20" spans="1:8">
      <c r="A20" s="251" t="s">
        <v>27</v>
      </c>
      <c r="B20" s="251"/>
      <c r="C20" s="251"/>
      <c r="D20" s="251"/>
      <c r="E20" s="88">
        <f>+'2.1. Önk. működ.'!G18</f>
        <v>0</v>
      </c>
      <c r="F20" s="13"/>
      <c r="G20" s="13"/>
      <c r="H20" s="88">
        <f>SUM(E20:G20)</f>
        <v>0</v>
      </c>
    </row>
    <row r="21" spans="1:8">
      <c r="A21" s="251" t="s">
        <v>28</v>
      </c>
      <c r="B21" s="251"/>
      <c r="C21" s="251"/>
      <c r="D21" s="251"/>
      <c r="E21" s="88">
        <f>+'2.1. Önk. működ.'!G19</f>
        <v>0</v>
      </c>
      <c r="F21" s="13"/>
      <c r="G21" s="13"/>
      <c r="H21" s="88">
        <f>SUM(E21:G21)</f>
        <v>0</v>
      </c>
    </row>
    <row r="22" spans="1:8">
      <c r="A22" s="251" t="s">
        <v>29</v>
      </c>
      <c r="B22" s="251"/>
      <c r="C22" s="251"/>
      <c r="D22" s="251"/>
      <c r="E22" s="88">
        <f>+'2.1. Önk. működ.'!G20</f>
        <v>0</v>
      </c>
      <c r="F22" s="13"/>
      <c r="G22" s="13"/>
      <c r="H22" s="88">
        <f>SUM(E22:G22)</f>
        <v>0</v>
      </c>
    </row>
    <row r="23" spans="1:8">
      <c r="A23" s="251" t="s">
        <v>423</v>
      </c>
      <c r="B23" s="251"/>
      <c r="C23" s="251"/>
      <c r="D23" s="251"/>
      <c r="E23" s="88">
        <f>+'2.1. Önk. működ.'!G21</f>
        <v>0</v>
      </c>
      <c r="F23" s="13"/>
      <c r="G23" s="13"/>
      <c r="H23" s="88">
        <f>SUM(E23:G23)</f>
        <v>0</v>
      </c>
    </row>
    <row r="24" spans="1:8">
      <c r="A24" s="264"/>
      <c r="B24" s="264"/>
      <c r="C24" s="264"/>
      <c r="D24" s="264"/>
      <c r="E24" s="13"/>
      <c r="F24" s="13"/>
      <c r="G24" s="13"/>
      <c r="H24" s="13"/>
    </row>
    <row r="25" spans="1:8">
      <c r="A25" s="294" t="s">
        <v>135</v>
      </c>
      <c r="B25" s="294"/>
      <c r="C25" s="294"/>
      <c r="D25" s="294"/>
      <c r="E25" s="97">
        <f>+'2.1. Önk. működ.'!G23</f>
        <v>601499</v>
      </c>
      <c r="F25" s="97">
        <v>0</v>
      </c>
      <c r="G25" s="97">
        <v>0</v>
      </c>
      <c r="H25" s="97">
        <f>SUM(E25:G25)</f>
        <v>601499</v>
      </c>
    </row>
    <row r="26" spans="1:8">
      <c r="A26" s="277"/>
      <c r="B26" s="277"/>
      <c r="C26" s="277"/>
      <c r="D26" s="277"/>
      <c r="E26" s="13"/>
      <c r="F26" s="13"/>
      <c r="G26" s="13"/>
      <c r="H26" s="13"/>
    </row>
    <row r="27" spans="1:8">
      <c r="A27" s="293"/>
      <c r="B27" s="293"/>
      <c r="C27" s="293"/>
      <c r="D27" s="293"/>
      <c r="E27" s="97"/>
      <c r="F27" s="13"/>
      <c r="G27" s="13"/>
      <c r="H27" s="13"/>
    </row>
    <row r="28" spans="1:8">
      <c r="A28" s="292" t="s">
        <v>104</v>
      </c>
      <c r="B28" s="293"/>
      <c r="C28" s="293"/>
      <c r="D28" s="293"/>
      <c r="E28" s="97">
        <f>+'2.1. Önk. működ.'!G36</f>
        <v>1500</v>
      </c>
      <c r="F28" s="97">
        <v>0</v>
      </c>
      <c r="G28" s="97">
        <v>0</v>
      </c>
      <c r="H28" s="97">
        <f>SUM(E28:G28)</f>
        <v>1500</v>
      </c>
    </row>
    <row r="29" spans="1:8">
      <c r="A29" s="295"/>
      <c r="B29" s="295"/>
      <c r="C29" s="295"/>
      <c r="D29" s="295"/>
      <c r="E29" s="13"/>
      <c r="F29" s="13"/>
      <c r="G29" s="13"/>
      <c r="H29" s="97"/>
    </row>
    <row r="30" spans="1:8">
      <c r="A30" s="295"/>
      <c r="B30" s="295"/>
      <c r="C30" s="295"/>
      <c r="D30" s="295"/>
      <c r="E30" s="13"/>
      <c r="F30" s="13"/>
      <c r="G30" s="13"/>
      <c r="H30" s="97"/>
    </row>
    <row r="31" spans="1:8">
      <c r="A31" s="292" t="s">
        <v>110</v>
      </c>
      <c r="B31" s="292"/>
      <c r="C31" s="292"/>
      <c r="D31" s="292"/>
      <c r="E31" s="97">
        <f>+'2.1. Önk. működ.'!G39</f>
        <v>0</v>
      </c>
      <c r="F31" s="97">
        <v>0</v>
      </c>
      <c r="G31" s="97">
        <v>0</v>
      </c>
      <c r="H31" s="97">
        <f t="shared" ref="H31:H37" si="0">SUM(E31:G31)</f>
        <v>0</v>
      </c>
    </row>
    <row r="32" spans="1:8">
      <c r="A32" s="266"/>
      <c r="B32" s="266"/>
      <c r="C32" s="266"/>
      <c r="D32" s="266"/>
      <c r="E32" s="13"/>
      <c r="F32" s="13"/>
      <c r="G32" s="13"/>
      <c r="H32" s="97"/>
    </row>
    <row r="33" spans="1:8">
      <c r="A33" s="266"/>
      <c r="B33" s="266"/>
      <c r="C33" s="266"/>
      <c r="D33" s="266"/>
      <c r="E33" s="13"/>
      <c r="F33" s="13"/>
      <c r="G33" s="13"/>
      <c r="H33" s="97"/>
    </row>
    <row r="34" spans="1:8">
      <c r="A34" s="254" t="s">
        <v>136</v>
      </c>
      <c r="B34" s="254"/>
      <c r="C34" s="254"/>
      <c r="D34" s="254"/>
      <c r="E34" s="97">
        <f>+'2.1. Önk. működ.'!G42</f>
        <v>32151</v>
      </c>
      <c r="F34" s="97">
        <f>+'4. Ph. M-F. '!H16</f>
        <v>0</v>
      </c>
      <c r="G34" s="97">
        <f>+'5. Ktv-i szervek M-F.bev '!G16</f>
        <v>2000</v>
      </c>
      <c r="H34" s="97">
        <f t="shared" si="0"/>
        <v>34151</v>
      </c>
    </row>
    <row r="35" spans="1:8">
      <c r="A35" s="277"/>
      <c r="B35" s="277"/>
      <c r="C35" s="277"/>
      <c r="D35" s="277"/>
      <c r="E35" s="13"/>
      <c r="F35" s="13"/>
      <c r="G35" s="13"/>
      <c r="H35" s="97"/>
    </row>
    <row r="36" spans="1:8">
      <c r="A36" s="298"/>
      <c r="B36" s="298"/>
      <c r="C36" s="298"/>
      <c r="D36" s="298"/>
      <c r="E36" s="13"/>
      <c r="F36" s="13"/>
      <c r="G36" s="13"/>
      <c r="H36" s="97"/>
    </row>
    <row r="37" spans="1:8">
      <c r="A37" s="297" t="s">
        <v>116</v>
      </c>
      <c r="B37" s="297"/>
      <c r="C37" s="297"/>
      <c r="D37" s="297"/>
      <c r="E37" s="97">
        <f>+'2.1. Önk. működ.'!G45</f>
        <v>5404</v>
      </c>
      <c r="F37" s="97">
        <f>+'4. Ph. M-F. '!H19</f>
        <v>0</v>
      </c>
      <c r="G37" s="97">
        <v>0</v>
      </c>
      <c r="H37" s="97">
        <f t="shared" si="0"/>
        <v>5404</v>
      </c>
    </row>
    <row r="38" spans="1:8">
      <c r="A38" s="298"/>
      <c r="B38" s="298"/>
      <c r="C38" s="298"/>
      <c r="D38" s="298"/>
      <c r="E38" s="13"/>
      <c r="F38" s="13"/>
      <c r="G38" s="13"/>
      <c r="H38" s="13"/>
    </row>
    <row r="39" spans="1:8">
      <c r="A39" s="297"/>
      <c r="B39" s="297"/>
      <c r="C39" s="297"/>
      <c r="D39" s="297"/>
      <c r="E39" s="13"/>
      <c r="F39" s="13"/>
      <c r="G39" s="13"/>
      <c r="H39" s="13"/>
    </row>
    <row r="40" spans="1:8">
      <c r="A40" s="254" t="s">
        <v>118</v>
      </c>
      <c r="B40" s="254"/>
      <c r="C40" s="254"/>
      <c r="D40" s="254"/>
      <c r="E40" s="89">
        <f>+E37+E34+E31+E28+E25+E18+E11</f>
        <v>4076847</v>
      </c>
      <c r="F40" s="89">
        <f>+F37+F34+F31+F28+F25+F18+F11</f>
        <v>5451</v>
      </c>
      <c r="G40" s="89">
        <f>+G37+G34+G31+G28+G25+G18+G11</f>
        <v>1013277</v>
      </c>
      <c r="H40" s="89">
        <f>+H37+H34+H31+H28+H25+H18+H11</f>
        <v>5095575</v>
      </c>
    </row>
    <row r="41" spans="1:8">
      <c r="A41" s="254"/>
      <c r="B41" s="254"/>
      <c r="C41" s="254"/>
      <c r="D41" s="254"/>
      <c r="E41" s="14"/>
      <c r="F41" s="13"/>
      <c r="G41" s="13"/>
      <c r="H41" s="13"/>
    </row>
    <row r="42" spans="1:8">
      <c r="A42" s="296" t="s">
        <v>50</v>
      </c>
      <c r="B42" s="296"/>
      <c r="C42" s="296"/>
      <c r="D42" s="296"/>
      <c r="E42" s="88">
        <f>+'2.1. Önk. működ.'!G50</f>
        <v>0</v>
      </c>
      <c r="F42" s="88">
        <f>+'4. Ph. M-F. '!H24</f>
        <v>0</v>
      </c>
      <c r="G42" s="88">
        <f>+'5. Ktv-i szervek M-F.bev '!G24</f>
        <v>0</v>
      </c>
      <c r="H42" s="88">
        <f t="shared" ref="H42:H47" si="1">SUM(E42:G42)</f>
        <v>0</v>
      </c>
    </row>
    <row r="43" spans="1:8" ht="24" customHeight="1">
      <c r="A43" s="260" t="s">
        <v>84</v>
      </c>
      <c r="B43" s="260"/>
      <c r="C43" s="260"/>
      <c r="D43" s="260"/>
      <c r="E43" s="88">
        <f>+'2.1. Önk. működ.'!G51</f>
        <v>19385</v>
      </c>
      <c r="F43" s="88">
        <f>+'4. Ph. M-F. '!H25</f>
        <v>0</v>
      </c>
      <c r="G43" s="88">
        <f>+'5. Ktv-i szervek M-F.bev '!G25</f>
        <v>0</v>
      </c>
      <c r="H43" s="88">
        <f t="shared" si="1"/>
        <v>19385</v>
      </c>
    </row>
    <row r="44" spans="1:8">
      <c r="A44" s="251" t="s">
        <v>98</v>
      </c>
      <c r="B44" s="251"/>
      <c r="C44" s="251"/>
      <c r="D44" s="251"/>
      <c r="E44" s="88">
        <f>+'2.1. Önk. működ.'!G52</f>
        <v>0</v>
      </c>
      <c r="F44" s="88">
        <f>+'4. Ph. M-F. '!H26</f>
        <v>430555</v>
      </c>
      <c r="G44" s="88">
        <f>+'5. Ktv-i szervek M-F.bev '!G26</f>
        <v>1057181</v>
      </c>
      <c r="H44" s="88">
        <f t="shared" si="1"/>
        <v>1487736</v>
      </c>
    </row>
    <row r="45" spans="1:8">
      <c r="A45" s="296" t="s">
        <v>85</v>
      </c>
      <c r="B45" s="296"/>
      <c r="C45" s="296"/>
      <c r="D45" s="296"/>
      <c r="E45" s="88">
        <f>+'2.1. Önk. működ.'!G53</f>
        <v>0</v>
      </c>
      <c r="F45" s="13">
        <v>0</v>
      </c>
      <c r="G45" s="13"/>
      <c r="H45" s="88">
        <f t="shared" si="1"/>
        <v>0</v>
      </c>
    </row>
    <row r="46" spans="1:8">
      <c r="A46" s="251" t="s">
        <v>86</v>
      </c>
      <c r="B46" s="251"/>
      <c r="C46" s="251"/>
      <c r="D46" s="251"/>
      <c r="E46" s="88">
        <f>+'2.1. Önk. működ.'!G54</f>
        <v>0</v>
      </c>
      <c r="F46" s="13">
        <v>0</v>
      </c>
      <c r="G46" s="13"/>
      <c r="H46" s="88">
        <f t="shared" si="1"/>
        <v>0</v>
      </c>
    </row>
    <row r="47" spans="1:8">
      <c r="A47" s="251" t="s">
        <v>200</v>
      </c>
      <c r="B47" s="251"/>
      <c r="C47" s="251"/>
      <c r="D47" s="251"/>
      <c r="E47" s="88">
        <f>+'2.1. Önk. működ.'!G55</f>
        <v>180115</v>
      </c>
      <c r="F47" s="13">
        <v>0</v>
      </c>
      <c r="G47" s="13"/>
      <c r="H47" s="88">
        <f t="shared" si="1"/>
        <v>180115</v>
      </c>
    </row>
    <row r="48" spans="1:8">
      <c r="A48" s="251"/>
      <c r="B48" s="251"/>
      <c r="C48" s="251"/>
      <c r="D48" s="251"/>
      <c r="E48" s="13"/>
      <c r="F48" s="13"/>
      <c r="G48" s="13"/>
      <c r="H48" s="13"/>
    </row>
    <row r="49" spans="1:8">
      <c r="A49" s="254" t="s">
        <v>202</v>
      </c>
      <c r="B49" s="254"/>
      <c r="C49" s="254"/>
      <c r="D49" s="254"/>
      <c r="E49" s="89">
        <f>SUM(E42:E48)</f>
        <v>199500</v>
      </c>
      <c r="F49" s="89">
        <f>SUM(F42:F48)</f>
        <v>430555</v>
      </c>
      <c r="G49" s="89">
        <f>SUM(G42:G48)</f>
        <v>1057181</v>
      </c>
      <c r="H49" s="89">
        <f>SUM(H42:H48)</f>
        <v>1687236</v>
      </c>
    </row>
    <row r="50" spans="1:8">
      <c r="A50" s="247" t="s">
        <v>424</v>
      </c>
      <c r="B50" s="263"/>
      <c r="C50" s="263"/>
      <c r="D50" s="248"/>
      <c r="E50" s="14">
        <v>0</v>
      </c>
      <c r="F50" s="88">
        <v>-430555</v>
      </c>
      <c r="G50" s="88">
        <v>-1057181</v>
      </c>
      <c r="H50" s="88">
        <f>SUM(F50:G50)</f>
        <v>-1487736</v>
      </c>
    </row>
    <row r="51" spans="1:8">
      <c r="A51" s="254" t="s">
        <v>87</v>
      </c>
      <c r="B51" s="254"/>
      <c r="C51" s="254"/>
      <c r="D51" s="254"/>
      <c r="E51" s="89">
        <f>+E49+E40</f>
        <v>4276347</v>
      </c>
      <c r="F51" s="89">
        <f>+F49+F40+F50</f>
        <v>5451</v>
      </c>
      <c r="G51" s="89">
        <f>+G49+G40+G50</f>
        <v>1013277</v>
      </c>
      <c r="H51" s="89">
        <f>+H49+H40+H50</f>
        <v>5295075</v>
      </c>
    </row>
    <row r="53" spans="1:8">
      <c r="H53" s="93"/>
    </row>
  </sheetData>
  <mergeCells count="52">
    <mergeCell ref="A48:D48"/>
    <mergeCell ref="A49:D49"/>
    <mergeCell ref="A51:D51"/>
    <mergeCell ref="A47:D47"/>
    <mergeCell ref="A50:D50"/>
    <mergeCell ref="A46:D46"/>
    <mergeCell ref="A32:D32"/>
    <mergeCell ref="A30:D30"/>
    <mergeCell ref="A29:D29"/>
    <mergeCell ref="A44:D44"/>
    <mergeCell ref="A45:D45"/>
    <mergeCell ref="A37:D37"/>
    <mergeCell ref="A42:D42"/>
    <mergeCell ref="A43:D43"/>
    <mergeCell ref="A39:D39"/>
    <mergeCell ref="A40:D40"/>
    <mergeCell ref="A41:D41"/>
    <mergeCell ref="A38:D38"/>
    <mergeCell ref="A36:D36"/>
    <mergeCell ref="A35:D35"/>
    <mergeCell ref="A33:D33"/>
    <mergeCell ref="A34:D34"/>
    <mergeCell ref="A26:D26"/>
    <mergeCell ref="A31:D31"/>
    <mergeCell ref="A19:D19"/>
    <mergeCell ref="A23:D23"/>
    <mergeCell ref="A20:D20"/>
    <mergeCell ref="A22:D22"/>
    <mergeCell ref="A21:D21"/>
    <mergeCell ref="A25:D25"/>
    <mergeCell ref="A24:D24"/>
    <mergeCell ref="A14:D14"/>
    <mergeCell ref="A28:D28"/>
    <mergeCell ref="A27:D27"/>
    <mergeCell ref="A17:D17"/>
    <mergeCell ref="A16:D16"/>
    <mergeCell ref="A6:H6"/>
    <mergeCell ref="A8:H8"/>
    <mergeCell ref="A15:D15"/>
    <mergeCell ref="A18:D18"/>
    <mergeCell ref="A3:H3"/>
    <mergeCell ref="A5:H5"/>
    <mergeCell ref="A9:D10"/>
    <mergeCell ref="E9:E10"/>
    <mergeCell ref="F9:F10"/>
    <mergeCell ref="G9:G10"/>
    <mergeCell ref="H9:H10"/>
    <mergeCell ref="A4:H4"/>
    <mergeCell ref="A7:H7"/>
    <mergeCell ref="A11:D11"/>
    <mergeCell ref="A12:D12"/>
    <mergeCell ref="A13:D13"/>
  </mergeCells>
  <phoneticPr fontId="9" type="noConversion"/>
  <printOptions horizontalCentered="1"/>
  <pageMargins left="0.51181102362204722" right="0.35433070866141736" top="0.31496062992125984" bottom="0.39370078740157483" header="0.27559055118110237" footer="0.23622047244094491"/>
  <pageSetup paperSize="9" orientation="portrait" r:id="rId1"/>
  <headerFooter alignWithMargins="0">
    <oddHeader>&amp;LVeresegyház Város Önkormányzat</oddHeader>
    <oddFooter>&amp;LVeresegyház, 2013. Február 07.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G58"/>
  <sheetViews>
    <sheetView view="pageLayout" zoomScaleNormal="100" workbookViewId="0">
      <selection activeCell="F12" sqref="F12"/>
    </sheetView>
  </sheetViews>
  <sheetFormatPr defaultRowHeight="12.75"/>
  <cols>
    <col min="1" max="2" width="9.28515625" customWidth="1"/>
    <col min="4" max="4" width="19.7109375" customWidth="1"/>
    <col min="5" max="5" width="12.42578125" customWidth="1"/>
    <col min="6" max="6" width="11.28515625" customWidth="1"/>
    <col min="7" max="7" width="13.28515625" customWidth="1"/>
  </cols>
  <sheetData>
    <row r="1" spans="1:7">
      <c r="A1" s="280" t="s">
        <v>328</v>
      </c>
      <c r="B1" s="280"/>
      <c r="C1" s="280"/>
      <c r="D1" s="280"/>
      <c r="E1" s="280"/>
      <c r="F1" s="280"/>
      <c r="G1" s="280"/>
    </row>
    <row r="2" spans="1:7" ht="9" customHeight="1">
      <c r="A2" s="291"/>
      <c r="B2" s="291"/>
      <c r="C2" s="291"/>
      <c r="D2" s="291"/>
      <c r="E2" s="291"/>
      <c r="F2" s="291"/>
      <c r="G2" s="291"/>
    </row>
    <row r="3" spans="1:7">
      <c r="A3" s="278" t="s">
        <v>138</v>
      </c>
      <c r="B3" s="278"/>
      <c r="C3" s="278"/>
      <c r="D3" s="278"/>
      <c r="E3" s="278"/>
      <c r="F3" s="278"/>
      <c r="G3" s="278"/>
    </row>
    <row r="4" spans="1:7" ht="12.75" customHeight="1">
      <c r="A4" s="278" t="s">
        <v>139</v>
      </c>
      <c r="B4" s="278"/>
      <c r="C4" s="278"/>
      <c r="D4" s="278"/>
      <c r="E4" s="278"/>
      <c r="F4" s="278"/>
      <c r="G4" s="278"/>
    </row>
    <row r="5" spans="1:7" ht="12.75" customHeight="1">
      <c r="A5" s="74"/>
      <c r="B5" s="74"/>
      <c r="C5" s="74"/>
      <c r="D5" s="74"/>
      <c r="E5" s="74"/>
      <c r="F5" s="74"/>
      <c r="G5" s="74"/>
    </row>
    <row r="6" spans="1:7">
      <c r="A6" s="279" t="s">
        <v>2</v>
      </c>
      <c r="B6" s="279"/>
      <c r="C6" s="279"/>
      <c r="D6" s="279"/>
      <c r="E6" s="279"/>
      <c r="F6" s="279"/>
      <c r="G6" s="279"/>
    </row>
    <row r="7" spans="1:7" ht="12.75" customHeight="1">
      <c r="A7" s="281" t="s">
        <v>3</v>
      </c>
      <c r="B7" s="282"/>
      <c r="C7" s="282"/>
      <c r="D7" s="283"/>
      <c r="E7" s="287" t="s">
        <v>83</v>
      </c>
      <c r="F7" s="289" t="s">
        <v>133</v>
      </c>
      <c r="G7" s="290" t="s">
        <v>9</v>
      </c>
    </row>
    <row r="8" spans="1:7" ht="14.25" customHeight="1">
      <c r="A8" s="284"/>
      <c r="B8" s="285"/>
      <c r="C8" s="285"/>
      <c r="D8" s="286"/>
      <c r="E8" s="288"/>
      <c r="F8" s="289"/>
      <c r="G8" s="290"/>
    </row>
    <row r="9" spans="1:7">
      <c r="A9" s="255" t="s">
        <v>24</v>
      </c>
      <c r="B9" s="255"/>
      <c r="C9" s="255"/>
      <c r="D9" s="255"/>
      <c r="E9" s="97">
        <f>SUM(E10:E13)</f>
        <v>3310968</v>
      </c>
      <c r="F9" s="97">
        <f>SUM(F10:F13)</f>
        <v>125325</v>
      </c>
      <c r="G9" s="97">
        <f>SUM(G10:G13)</f>
        <v>3436293</v>
      </c>
    </row>
    <row r="10" spans="1:7">
      <c r="A10" s="251" t="s">
        <v>11</v>
      </c>
      <c r="B10" s="251"/>
      <c r="C10" s="251"/>
      <c r="D10" s="251"/>
      <c r="E10" s="88">
        <f>+'2.1.1. Önk.műk.köt.'!O9</f>
        <v>3191200</v>
      </c>
      <c r="F10" s="88">
        <f>+' 2.1.2. Önk.műk.önként'!N8</f>
        <v>0</v>
      </c>
      <c r="G10" s="96">
        <f>+F10+E10</f>
        <v>3191200</v>
      </c>
    </row>
    <row r="11" spans="1:7">
      <c r="A11" s="265" t="s">
        <v>12</v>
      </c>
      <c r="B11" s="265"/>
      <c r="C11" s="265"/>
      <c r="D11" s="265"/>
      <c r="E11" s="88">
        <f>+'2.1.1. Önk.műk.köt.'!O10</f>
        <v>107642</v>
      </c>
      <c r="F11" s="88">
        <f>+' 2.1.2. Önk.műk.önként'!N9</f>
        <v>51282</v>
      </c>
      <c r="G11" s="96">
        <f>+F11+E11</f>
        <v>158924</v>
      </c>
    </row>
    <row r="12" spans="1:7">
      <c r="A12" s="251" t="s">
        <v>17</v>
      </c>
      <c r="B12" s="251"/>
      <c r="C12" s="251"/>
      <c r="D12" s="251"/>
      <c r="E12" s="88">
        <f>+'2.1.1. Önk.műk.köt.'!O11</f>
        <v>12126</v>
      </c>
      <c r="F12" s="88">
        <f>+' 2.1.2. Önk.műk.önként'!N10</f>
        <v>69043</v>
      </c>
      <c r="G12" s="96">
        <f>+F12+E12</f>
        <v>81169</v>
      </c>
    </row>
    <row r="13" spans="1:7">
      <c r="A13" s="251" t="s">
        <v>25</v>
      </c>
      <c r="B13" s="251"/>
      <c r="C13" s="251"/>
      <c r="D13" s="251"/>
      <c r="E13" s="88">
        <f>+'2.1.1. Önk.műk.köt.'!O12</f>
        <v>0</v>
      </c>
      <c r="F13" s="88">
        <f>+' 2.1.2. Önk.műk.önként'!N11</f>
        <v>5000</v>
      </c>
      <c r="G13" s="96">
        <f>+F13+E13</f>
        <v>5000</v>
      </c>
    </row>
    <row r="14" spans="1:7">
      <c r="A14" s="252"/>
      <c r="B14" s="299"/>
      <c r="C14" s="299"/>
      <c r="D14" s="253"/>
      <c r="E14" s="13"/>
      <c r="F14" s="13"/>
      <c r="G14" s="13"/>
    </row>
    <row r="15" spans="1:7">
      <c r="A15" s="252"/>
      <c r="B15" s="299"/>
      <c r="C15" s="299"/>
      <c r="D15" s="253"/>
      <c r="E15" s="13"/>
      <c r="F15" s="13"/>
      <c r="G15" s="13"/>
    </row>
    <row r="16" spans="1:7">
      <c r="A16" s="254" t="s">
        <v>21</v>
      </c>
      <c r="B16" s="254"/>
      <c r="C16" s="254"/>
      <c r="D16" s="254"/>
      <c r="E16" s="89">
        <f>SUM(E17:E21)</f>
        <v>0</v>
      </c>
      <c r="F16" s="89">
        <f>SUM(F17:F21)</f>
        <v>0</v>
      </c>
      <c r="G16" s="89">
        <f>SUM(G17:G21)</f>
        <v>0</v>
      </c>
    </row>
    <row r="17" spans="1:7">
      <c r="A17" s="251" t="s">
        <v>26</v>
      </c>
      <c r="B17" s="251"/>
      <c r="C17" s="251"/>
      <c r="D17" s="251"/>
      <c r="E17" s="88">
        <f>+'2.1.1. Önk.műk.köt.'!O16</f>
        <v>0</v>
      </c>
      <c r="F17" s="13">
        <f>+' 2.1.2. Önk.műk.önként'!N15</f>
        <v>0</v>
      </c>
      <c r="G17" s="88">
        <f>+F17+E17</f>
        <v>0</v>
      </c>
    </row>
    <row r="18" spans="1:7">
      <c r="A18" s="251" t="s">
        <v>27</v>
      </c>
      <c r="B18" s="251"/>
      <c r="C18" s="251"/>
      <c r="D18" s="251"/>
      <c r="E18" s="88">
        <f>+'2.1.1. Önk.műk.köt.'!O17</f>
        <v>0</v>
      </c>
      <c r="F18" s="13">
        <f>+' 2.1.2. Önk.műk.önként'!N16</f>
        <v>0</v>
      </c>
      <c r="G18" s="88">
        <f>+F18+E18</f>
        <v>0</v>
      </c>
    </row>
    <row r="19" spans="1:7">
      <c r="A19" s="251" t="s">
        <v>28</v>
      </c>
      <c r="B19" s="251"/>
      <c r="C19" s="251"/>
      <c r="D19" s="251"/>
      <c r="E19" s="88">
        <f>+'2.1.1. Önk.műk.köt.'!O18</f>
        <v>0</v>
      </c>
      <c r="F19" s="13">
        <f>+' 2.1.2. Önk.műk.önként'!N17</f>
        <v>0</v>
      </c>
      <c r="G19" s="88">
        <f>+F19+E19</f>
        <v>0</v>
      </c>
    </row>
    <row r="20" spans="1:7">
      <c r="A20" s="251" t="s">
        <v>29</v>
      </c>
      <c r="B20" s="251"/>
      <c r="C20" s="251"/>
      <c r="D20" s="251"/>
      <c r="E20" s="88">
        <f>+'2.1.1. Önk.műk.köt.'!O19</f>
        <v>0</v>
      </c>
      <c r="F20" s="13">
        <f>+' 2.1.2. Önk.műk.önként'!N18</f>
        <v>0</v>
      </c>
      <c r="G20" s="88">
        <f>+F20+E20</f>
        <v>0</v>
      </c>
    </row>
    <row r="21" spans="1:7">
      <c r="A21" s="251" t="s">
        <v>423</v>
      </c>
      <c r="B21" s="251"/>
      <c r="C21" s="251"/>
      <c r="D21" s="251"/>
      <c r="E21" s="88">
        <f>+'2.1.1. Önk.műk.köt.'!O20</f>
        <v>0</v>
      </c>
      <c r="F21" s="88">
        <f>+' 2.1.2. Önk.műk.önként'!N19</f>
        <v>0</v>
      </c>
      <c r="G21" s="88">
        <f>+F21+E21</f>
        <v>0</v>
      </c>
    </row>
    <row r="22" spans="1:7">
      <c r="A22" s="252"/>
      <c r="B22" s="299"/>
      <c r="C22" s="299"/>
      <c r="D22" s="253"/>
      <c r="E22" s="13"/>
      <c r="F22" s="13"/>
      <c r="G22" s="13"/>
    </row>
    <row r="23" spans="1:7">
      <c r="A23" s="254" t="s">
        <v>117</v>
      </c>
      <c r="B23" s="254"/>
      <c r="C23" s="254"/>
      <c r="D23" s="254"/>
      <c r="E23" s="89">
        <f>SUM(E24:E34)</f>
        <v>601499</v>
      </c>
      <c r="F23" s="14">
        <f>SUM(F24:F34)</f>
        <v>0</v>
      </c>
      <c r="G23" s="89">
        <f>SUM(G24:G34)</f>
        <v>601499</v>
      </c>
    </row>
    <row r="24" spans="1:7">
      <c r="A24" s="247" t="s">
        <v>108</v>
      </c>
      <c r="B24" s="263"/>
      <c r="C24" s="263"/>
      <c r="D24" s="248"/>
      <c r="E24" s="88">
        <f>+'2.1.1. Önk.műk.köt.'!O23</f>
        <v>44628</v>
      </c>
      <c r="F24" s="13">
        <f>+' 2.1.2. Önk.műk.önként'!N22</f>
        <v>0</v>
      </c>
      <c r="G24" s="88">
        <f>+F24+E24</f>
        <v>44628</v>
      </c>
    </row>
    <row r="25" spans="1:7" ht="24" customHeight="1">
      <c r="A25" s="268" t="s">
        <v>88</v>
      </c>
      <c r="B25" s="269"/>
      <c r="C25" s="269"/>
      <c r="D25" s="270"/>
      <c r="E25" s="88">
        <f>+'2.1.1. Önk.műk.köt.'!O24</f>
        <v>289872</v>
      </c>
      <c r="F25" s="13">
        <f>+' 2.1.2. Önk.műk.önként'!N23</f>
        <v>0</v>
      </c>
      <c r="G25" s="88">
        <f t="shared" ref="G25:G34" si="0">+F25+E25</f>
        <v>289872</v>
      </c>
    </row>
    <row r="26" spans="1:7">
      <c r="A26" s="247" t="s">
        <v>89</v>
      </c>
      <c r="B26" s="263"/>
      <c r="C26" s="263"/>
      <c r="D26" s="248"/>
      <c r="E26" s="88">
        <f>+'2.1.1. Önk.műk.köt.'!O25</f>
        <v>49320</v>
      </c>
      <c r="F26" s="13">
        <f>+' 2.1.2. Önk.műk.önként'!N24</f>
        <v>0</v>
      </c>
      <c r="G26" s="88">
        <f t="shared" si="0"/>
        <v>49320</v>
      </c>
    </row>
    <row r="27" spans="1:7">
      <c r="A27" s="300" t="s">
        <v>90</v>
      </c>
      <c r="B27" s="301"/>
      <c r="C27" s="301"/>
      <c r="D27" s="302"/>
      <c r="E27" s="88">
        <f>+'2.1.1. Önk.műk.köt.'!O26</f>
        <v>56508</v>
      </c>
      <c r="F27" s="13">
        <f>+' 2.1.2. Önk.műk.önként'!N25</f>
        <v>0</v>
      </c>
      <c r="G27" s="88">
        <f t="shared" si="0"/>
        <v>56508</v>
      </c>
    </row>
    <row r="28" spans="1:7" ht="12.75" customHeight="1">
      <c r="A28" s="303" t="s">
        <v>134</v>
      </c>
      <c r="B28" s="304"/>
      <c r="C28" s="304"/>
      <c r="D28" s="305"/>
      <c r="E28" s="88">
        <f>+'2.1.1. Önk.műk.köt.'!O27</f>
        <v>0</v>
      </c>
      <c r="F28" s="13">
        <f>+' 2.1.2. Önk.műk.önként'!N26</f>
        <v>0</v>
      </c>
      <c r="G28" s="88">
        <f t="shared" si="0"/>
        <v>0</v>
      </c>
    </row>
    <row r="29" spans="1:7">
      <c r="A29" s="300" t="s">
        <v>92</v>
      </c>
      <c r="B29" s="301"/>
      <c r="C29" s="301"/>
      <c r="D29" s="302"/>
      <c r="E29" s="88">
        <f>+'2.1.1. Önk.műk.köt.'!O28</f>
        <v>0</v>
      </c>
      <c r="F29" s="13">
        <f>+' 2.1.2. Önk.műk.önként'!N27</f>
        <v>0</v>
      </c>
      <c r="G29" s="88">
        <f t="shared" si="0"/>
        <v>0</v>
      </c>
    </row>
    <row r="30" spans="1:7">
      <c r="A30" s="300" t="s">
        <v>93</v>
      </c>
      <c r="B30" s="301"/>
      <c r="C30" s="301"/>
      <c r="D30" s="302"/>
      <c r="E30" s="88">
        <f>+'2.1.1. Önk.műk.köt.'!O29</f>
        <v>46485</v>
      </c>
      <c r="F30" s="13">
        <f>+' 2.1.2. Önk.műk.önként'!N28</f>
        <v>0</v>
      </c>
      <c r="G30" s="88">
        <f t="shared" si="0"/>
        <v>46485</v>
      </c>
    </row>
    <row r="31" spans="1:7">
      <c r="A31" s="300" t="s">
        <v>94</v>
      </c>
      <c r="B31" s="301"/>
      <c r="C31" s="301"/>
      <c r="D31" s="302"/>
      <c r="E31" s="88">
        <f>+'2.1.1. Önk.műk.köt.'!O30</f>
        <v>38046</v>
      </c>
      <c r="F31" s="13">
        <f>+' 2.1.2. Önk.műk.önként'!N29</f>
        <v>0</v>
      </c>
      <c r="G31" s="88">
        <f t="shared" si="0"/>
        <v>38046</v>
      </c>
    </row>
    <row r="32" spans="1:7" ht="35.25" customHeight="1">
      <c r="A32" s="303" t="s">
        <v>109</v>
      </c>
      <c r="B32" s="304"/>
      <c r="C32" s="304"/>
      <c r="D32" s="305"/>
      <c r="E32" s="88">
        <f>+'2.1.1. Önk.műk.köt.'!O31</f>
        <v>57997</v>
      </c>
      <c r="F32" s="13">
        <f>+' 2.1.2. Önk.műk.önként'!N30</f>
        <v>0</v>
      </c>
      <c r="G32" s="88">
        <f t="shared" si="0"/>
        <v>57997</v>
      </c>
    </row>
    <row r="33" spans="1:7">
      <c r="A33" s="300" t="s">
        <v>95</v>
      </c>
      <c r="B33" s="301"/>
      <c r="C33" s="301"/>
      <c r="D33" s="302"/>
      <c r="E33" s="88">
        <f>+'2.1.1. Önk.műk.köt.'!O32</f>
        <v>18643</v>
      </c>
      <c r="F33" s="13">
        <f>+' 2.1.2. Önk.műk.önként'!N31</f>
        <v>0</v>
      </c>
      <c r="G33" s="88">
        <f t="shared" si="0"/>
        <v>18643</v>
      </c>
    </row>
    <row r="34" spans="1:7" ht="24" customHeight="1">
      <c r="A34" s="303" t="s">
        <v>96</v>
      </c>
      <c r="B34" s="304"/>
      <c r="C34" s="304"/>
      <c r="D34" s="305"/>
      <c r="E34" s="88">
        <f>+'2.1.1. Önk.műk.köt.'!O33</f>
        <v>0</v>
      </c>
      <c r="F34" s="13">
        <f>+' 2.1.2. Önk.műk.önként'!N32</f>
        <v>0</v>
      </c>
      <c r="G34" s="88">
        <f t="shared" si="0"/>
        <v>0</v>
      </c>
    </row>
    <row r="35" spans="1:7">
      <c r="A35" s="300"/>
      <c r="B35" s="301"/>
      <c r="C35" s="301"/>
      <c r="D35" s="302"/>
      <c r="E35" s="13"/>
      <c r="F35" s="13"/>
      <c r="G35" s="13"/>
    </row>
    <row r="36" spans="1:7">
      <c r="A36" s="292" t="s">
        <v>104</v>
      </c>
      <c r="B36" s="293"/>
      <c r="C36" s="293"/>
      <c r="D36" s="293"/>
      <c r="E36" s="89">
        <f>+'2.1.1. Önk.műk.köt.'!O35</f>
        <v>1500</v>
      </c>
      <c r="F36" s="14">
        <f>+' 2.1.2. Önk.műk.önként'!N34</f>
        <v>0</v>
      </c>
      <c r="G36" s="89">
        <f>+F36+E36</f>
        <v>1500</v>
      </c>
    </row>
    <row r="37" spans="1:7">
      <c r="A37" s="295"/>
      <c r="B37" s="295"/>
      <c r="C37" s="295"/>
      <c r="D37" s="295"/>
      <c r="E37" s="13"/>
      <c r="F37" s="13"/>
      <c r="G37" s="89"/>
    </row>
    <row r="38" spans="1:7">
      <c r="A38" s="295"/>
      <c r="B38" s="295"/>
      <c r="C38" s="295"/>
      <c r="D38" s="295"/>
      <c r="E38" s="13"/>
      <c r="F38" s="13"/>
      <c r="G38" s="89"/>
    </row>
    <row r="39" spans="1:7">
      <c r="A39" s="292" t="s">
        <v>110</v>
      </c>
      <c r="B39" s="292"/>
      <c r="C39" s="292"/>
      <c r="D39" s="292"/>
      <c r="E39" s="89">
        <f>+'2.1.1. Önk.műk.köt.'!O38</f>
        <v>0</v>
      </c>
      <c r="F39" s="89">
        <f>+' 2.1.2. Önk.műk.önként'!N37</f>
        <v>0</v>
      </c>
      <c r="G39" s="89">
        <f t="shared" ref="G39:G45" si="1">+F39+E39</f>
        <v>0</v>
      </c>
    </row>
    <row r="40" spans="1:7">
      <c r="A40" s="266"/>
      <c r="B40" s="266"/>
      <c r="C40" s="266"/>
      <c r="D40" s="266"/>
      <c r="E40" s="13"/>
      <c r="F40" s="13"/>
      <c r="G40" s="89"/>
    </row>
    <row r="41" spans="1:7">
      <c r="A41" s="266"/>
      <c r="B41" s="266"/>
      <c r="C41" s="266"/>
      <c r="D41" s="266"/>
      <c r="E41" s="13"/>
      <c r="F41" s="13"/>
      <c r="G41" s="89"/>
    </row>
    <row r="42" spans="1:7">
      <c r="A42" s="254" t="s">
        <v>132</v>
      </c>
      <c r="B42" s="254"/>
      <c r="C42" s="254"/>
      <c r="D42" s="254"/>
      <c r="E42" s="89">
        <f>+'2.1.1. Önk.műk.köt.'!O41</f>
        <v>31172</v>
      </c>
      <c r="F42" s="89">
        <f>+' 2.1.2. Önk.műk.önként'!N40</f>
        <v>979</v>
      </c>
      <c r="G42" s="89">
        <f t="shared" si="1"/>
        <v>32151</v>
      </c>
    </row>
    <row r="43" spans="1:7">
      <c r="A43" s="277"/>
      <c r="B43" s="277"/>
      <c r="C43" s="277"/>
      <c r="D43" s="277"/>
      <c r="E43" s="13"/>
      <c r="F43" s="13"/>
      <c r="G43" s="89"/>
    </row>
    <row r="44" spans="1:7">
      <c r="A44" s="298"/>
      <c r="B44" s="298"/>
      <c r="C44" s="298"/>
      <c r="D44" s="298"/>
      <c r="E44" s="13"/>
      <c r="F44" s="13"/>
      <c r="G44" s="89"/>
    </row>
    <row r="45" spans="1:7">
      <c r="A45" s="297" t="s">
        <v>116</v>
      </c>
      <c r="B45" s="297"/>
      <c r="C45" s="297"/>
      <c r="D45" s="297"/>
      <c r="E45" s="89">
        <f>+'2.1.1. Önk.műk.köt.'!O44</f>
        <v>4904</v>
      </c>
      <c r="F45" s="89">
        <f>+' 2.1.2. Önk.műk.önként'!N43</f>
        <v>500</v>
      </c>
      <c r="G45" s="89">
        <f t="shared" si="1"/>
        <v>5404</v>
      </c>
    </row>
    <row r="46" spans="1:7">
      <c r="A46" s="298"/>
      <c r="B46" s="298"/>
      <c r="C46" s="298"/>
      <c r="D46" s="298"/>
      <c r="E46" s="13"/>
      <c r="F46" s="13"/>
      <c r="G46" s="13"/>
    </row>
    <row r="47" spans="1:7" ht="12.75" customHeight="1">
      <c r="A47" s="297"/>
      <c r="B47" s="297"/>
      <c r="C47" s="297"/>
      <c r="D47" s="297"/>
      <c r="E47" s="14"/>
      <c r="F47" s="13"/>
      <c r="G47" s="13"/>
    </row>
    <row r="48" spans="1:7">
      <c r="A48" s="254" t="s">
        <v>118</v>
      </c>
      <c r="B48" s="254"/>
      <c r="C48" s="254"/>
      <c r="D48" s="254"/>
      <c r="E48" s="89">
        <f>+E45+E42+E39+E36+E23+E16+E9</f>
        <v>3950043</v>
      </c>
      <c r="F48" s="89">
        <f>+F45+F42+F39+F36+F23+F16+F9</f>
        <v>126804</v>
      </c>
      <c r="G48" s="89">
        <f>+G45+G42+G39+G36+G23+G16+G9</f>
        <v>4076847</v>
      </c>
    </row>
    <row r="49" spans="1:7">
      <c r="A49" s="277"/>
      <c r="B49" s="277"/>
      <c r="C49" s="277"/>
      <c r="D49" s="277"/>
      <c r="E49" s="14"/>
      <c r="F49" s="13"/>
      <c r="G49" s="13"/>
    </row>
    <row r="50" spans="1:7">
      <c r="A50" s="296" t="s">
        <v>50</v>
      </c>
      <c r="B50" s="296"/>
      <c r="C50" s="296"/>
      <c r="D50" s="296"/>
      <c r="E50" s="13">
        <f>+'2.1.1. Önk.műk.köt.'!O49</f>
        <v>0</v>
      </c>
      <c r="F50" s="88">
        <f>+' 2.1.2. Önk.műk.önként'!N48</f>
        <v>0</v>
      </c>
      <c r="G50" s="13">
        <f t="shared" ref="G50:G55" si="2">+F50+E50</f>
        <v>0</v>
      </c>
    </row>
    <row r="51" spans="1:7" ht="26.25" customHeight="1">
      <c r="A51" s="260" t="s">
        <v>84</v>
      </c>
      <c r="B51" s="260"/>
      <c r="C51" s="260"/>
      <c r="D51" s="260"/>
      <c r="E51" s="88">
        <f>+'2.1.1. Önk.műk.köt.'!O50</f>
        <v>19385</v>
      </c>
      <c r="F51" s="88">
        <f>+' 2.1.2. Önk.műk.önként'!N49</f>
        <v>0</v>
      </c>
      <c r="G51" s="88">
        <f t="shared" si="2"/>
        <v>19385</v>
      </c>
    </row>
    <row r="52" spans="1:7" ht="26.25" customHeight="1">
      <c r="A52" s="296" t="s">
        <v>251</v>
      </c>
      <c r="B52" s="296"/>
      <c r="C52" s="296"/>
      <c r="D52" s="296"/>
      <c r="E52" s="84">
        <f>+'2.1.1. Önk.műk.köt.'!O51</f>
        <v>0</v>
      </c>
      <c r="F52" s="88">
        <f>+' 2.1.2. Önk.műk.önként'!N50</f>
        <v>0</v>
      </c>
      <c r="G52" s="88">
        <f t="shared" si="2"/>
        <v>0</v>
      </c>
    </row>
    <row r="53" spans="1:7">
      <c r="A53" s="296" t="s">
        <v>85</v>
      </c>
      <c r="B53" s="296"/>
      <c r="C53" s="296"/>
      <c r="D53" s="296"/>
      <c r="E53" s="84">
        <f>+'2.1.1. Önk.műk.köt.'!O52</f>
        <v>0</v>
      </c>
      <c r="F53" s="88">
        <f>+' 2.1.2. Önk.műk.önként'!N51</f>
        <v>0</v>
      </c>
      <c r="G53" s="88">
        <f t="shared" si="2"/>
        <v>0</v>
      </c>
    </row>
    <row r="54" spans="1:7">
      <c r="A54" s="251" t="s">
        <v>86</v>
      </c>
      <c r="B54" s="251"/>
      <c r="C54" s="251"/>
      <c r="D54" s="251"/>
      <c r="E54" s="84">
        <f>+'2.1.1. Önk.műk.köt.'!O53</f>
        <v>0</v>
      </c>
      <c r="F54" s="88">
        <f>+' 2.1.2. Önk.műk.önként'!N52</f>
        <v>0</v>
      </c>
      <c r="G54" s="88">
        <f t="shared" si="2"/>
        <v>0</v>
      </c>
    </row>
    <row r="55" spans="1:7">
      <c r="A55" s="251" t="s">
        <v>200</v>
      </c>
      <c r="B55" s="251"/>
      <c r="C55" s="251"/>
      <c r="D55" s="251"/>
      <c r="E55" s="84">
        <f>+'2.1.1. Önk.műk.köt.'!O54</f>
        <v>0</v>
      </c>
      <c r="F55" s="88">
        <f>+' 2.1.2. Önk.műk.önként'!N53</f>
        <v>180115</v>
      </c>
      <c r="G55" s="88">
        <f t="shared" si="2"/>
        <v>180115</v>
      </c>
    </row>
    <row r="56" spans="1:7">
      <c r="A56" s="254" t="s">
        <v>252</v>
      </c>
      <c r="B56" s="254"/>
      <c r="C56" s="254"/>
      <c r="D56" s="254"/>
      <c r="E56" s="89">
        <f>SUM(E50:E55)</f>
        <v>19385</v>
      </c>
      <c r="F56" s="89">
        <f>SUM(F50:F55)</f>
        <v>180115</v>
      </c>
      <c r="G56" s="89">
        <f>SUM(G50:G55)</f>
        <v>199500</v>
      </c>
    </row>
    <row r="57" spans="1:7">
      <c r="A57" s="277"/>
      <c r="B57" s="277"/>
      <c r="C57" s="277"/>
      <c r="D57" s="277"/>
      <c r="E57" s="14"/>
      <c r="F57" s="13"/>
      <c r="G57" s="13"/>
    </row>
    <row r="58" spans="1:7">
      <c r="A58" s="254" t="s">
        <v>87</v>
      </c>
      <c r="B58" s="254"/>
      <c r="C58" s="254"/>
      <c r="D58" s="254"/>
      <c r="E58" s="89">
        <f>+E56+E48</f>
        <v>3969428</v>
      </c>
      <c r="F58" s="89">
        <f>+F56+F48</f>
        <v>306919</v>
      </c>
      <c r="G58" s="89">
        <f>+G56+G48</f>
        <v>4276347</v>
      </c>
    </row>
  </sheetData>
  <mergeCells count="59">
    <mergeCell ref="A45:D45"/>
    <mergeCell ref="A39:D39"/>
    <mergeCell ref="A50:D50"/>
    <mergeCell ref="A28:D28"/>
    <mergeCell ref="A27:D27"/>
    <mergeCell ref="A46:D46"/>
    <mergeCell ref="A47:D47"/>
    <mergeCell ref="A48:D48"/>
    <mergeCell ref="A44:D44"/>
    <mergeCell ref="A35:D35"/>
    <mergeCell ref="A36:D36"/>
    <mergeCell ref="A37:D37"/>
    <mergeCell ref="A38:D38"/>
    <mergeCell ref="A40:D40"/>
    <mergeCell ref="A41:D41"/>
    <mergeCell ref="A42:D42"/>
    <mergeCell ref="A51:D51"/>
    <mergeCell ref="A49:D49"/>
    <mergeCell ref="A58:D58"/>
    <mergeCell ref="A56:D56"/>
    <mergeCell ref="A57:D57"/>
    <mergeCell ref="A53:D53"/>
    <mergeCell ref="A54:D54"/>
    <mergeCell ref="A55:D55"/>
    <mergeCell ref="A52:D52"/>
    <mergeCell ref="A43:D43"/>
    <mergeCell ref="A21:D21"/>
    <mergeCell ref="A22:D22"/>
    <mergeCell ref="A23:D23"/>
    <mergeCell ref="A30:D30"/>
    <mergeCell ref="A29:D29"/>
    <mergeCell ref="A25:D25"/>
    <mergeCell ref="A24:D24"/>
    <mergeCell ref="A34:D34"/>
    <mergeCell ref="A33:D33"/>
    <mergeCell ref="A32:D32"/>
    <mergeCell ref="A31:D31"/>
    <mergeCell ref="A26:D26"/>
    <mergeCell ref="A9:D9"/>
    <mergeCell ref="A10:D10"/>
    <mergeCell ref="A11:D11"/>
    <mergeCell ref="A12:D12"/>
    <mergeCell ref="A13:D13"/>
    <mergeCell ref="A20:D20"/>
    <mergeCell ref="A1:G1"/>
    <mergeCell ref="A3:G3"/>
    <mergeCell ref="A4:G4"/>
    <mergeCell ref="A2:G2"/>
    <mergeCell ref="A16:D16"/>
    <mergeCell ref="A6:G6"/>
    <mergeCell ref="A7:D8"/>
    <mergeCell ref="E7:E8"/>
    <mergeCell ref="F7:F8"/>
    <mergeCell ref="G7:G8"/>
    <mergeCell ref="A14:D14"/>
    <mergeCell ref="A15:D15"/>
    <mergeCell ref="A17:D17"/>
    <mergeCell ref="A18:D18"/>
    <mergeCell ref="A19:D19"/>
  </mergeCells>
  <phoneticPr fontId="9" type="noConversion"/>
  <printOptions horizontalCentered="1"/>
  <pageMargins left="0.51181102362204722" right="0.19685039370078741" top="0.59055118110236227" bottom="0.39370078740157483" header="0.27559055118110237" footer="0.23622047244094491"/>
  <pageSetup paperSize="9" scale="95" orientation="portrait" r:id="rId1"/>
  <headerFooter alignWithMargins="0">
    <oddHeader xml:space="preserve">&amp;L&amp;8Veresegyház Város Önkormányzat&amp;C
</oddHeader>
    <oddFooter>&amp;LVeresegyház, 2013. Február 07.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58"/>
  <sheetViews>
    <sheetView workbookViewId="0">
      <pane xSplit="4" ySplit="7" topLeftCell="E8" activePane="bottomRight" state="frozen"/>
      <selection activeCell="J34" sqref="J34"/>
      <selection pane="topRight" activeCell="J34" sqref="J34"/>
      <selection pane="bottomLeft" activeCell="J34" sqref="J34"/>
      <selection pane="bottomRight" activeCell="J9" sqref="J9"/>
    </sheetView>
  </sheetViews>
  <sheetFormatPr defaultRowHeight="12.75" outlineLevelRow="1"/>
  <cols>
    <col min="1" max="2" width="9.28515625" customWidth="1"/>
    <col min="4" max="4" width="22.28515625" customWidth="1"/>
    <col min="5" max="5" width="12.42578125" customWidth="1"/>
    <col min="6" max="7" width="14.85546875" customWidth="1"/>
    <col min="8" max="8" width="11.28515625" customWidth="1"/>
    <col min="9" max="9" width="11.7109375" customWidth="1"/>
    <col min="10" max="11" width="12.7109375" customWidth="1"/>
    <col min="12" max="14" width="14.28515625" customWidth="1"/>
    <col min="15" max="15" width="12.85546875" customWidth="1"/>
    <col min="16" max="16" width="6" customWidth="1"/>
    <col min="17" max="17" width="9.28515625" customWidth="1"/>
    <col min="19" max="19" width="14.7109375" customWidth="1"/>
    <col min="20" max="20" width="11.140625" customWidth="1"/>
    <col min="21" max="21" width="14.28515625" customWidth="1"/>
    <col min="22" max="22" width="12.85546875" customWidth="1"/>
    <col min="23" max="23" width="15.28515625" customWidth="1"/>
  </cols>
  <sheetData>
    <row r="1" spans="1:15">
      <c r="A1" s="280" t="s">
        <v>329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5">
      <c r="A2" s="291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</row>
    <row r="3" spans="1:15">
      <c r="A3" s="278" t="s">
        <v>146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</row>
    <row r="4" spans="1:15">
      <c r="A4" s="278" t="s">
        <v>130</v>
      </c>
      <c r="B4" s="278"/>
      <c r="C4" s="278"/>
      <c r="D4" s="278"/>
      <c r="E4" s="278"/>
      <c r="F4" s="278"/>
      <c r="G4" s="278"/>
      <c r="H4" s="278"/>
      <c r="I4" s="278"/>
      <c r="J4" s="278"/>
      <c r="K4" s="278"/>
      <c r="L4" s="278"/>
      <c r="M4" s="278"/>
      <c r="N4" s="278"/>
      <c r="O4" s="278"/>
    </row>
    <row r="5" spans="1:15">
      <c r="A5" s="279" t="s">
        <v>2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</row>
    <row r="6" spans="1:15" ht="17.25" customHeight="1">
      <c r="A6" s="281" t="s">
        <v>3</v>
      </c>
      <c r="B6" s="282"/>
      <c r="C6" s="282"/>
      <c r="D6" s="283"/>
      <c r="E6" s="306" t="s">
        <v>127</v>
      </c>
      <c r="F6" s="307"/>
      <c r="G6" s="307"/>
      <c r="H6" s="307"/>
      <c r="I6" s="307"/>
      <c r="J6" s="307"/>
      <c r="K6" s="307"/>
      <c r="L6" s="307"/>
      <c r="M6" s="307"/>
      <c r="N6" s="307"/>
      <c r="O6" s="308"/>
    </row>
    <row r="7" spans="1:15" ht="40.5" customHeight="1">
      <c r="A7" s="284"/>
      <c r="B7" s="285"/>
      <c r="C7" s="285"/>
      <c r="D7" s="286"/>
      <c r="E7" s="90" t="s">
        <v>189</v>
      </c>
      <c r="F7" s="91" t="s">
        <v>190</v>
      </c>
      <c r="G7" s="90" t="s">
        <v>196</v>
      </c>
      <c r="H7" s="91" t="s">
        <v>192</v>
      </c>
      <c r="I7" s="90" t="s">
        <v>197</v>
      </c>
      <c r="J7" s="91" t="s">
        <v>211</v>
      </c>
      <c r="K7" s="90" t="s">
        <v>198</v>
      </c>
      <c r="L7" s="91" t="s">
        <v>203</v>
      </c>
      <c r="M7" s="91" t="s">
        <v>204</v>
      </c>
      <c r="N7" s="91" t="s">
        <v>207</v>
      </c>
      <c r="O7" s="8" t="s">
        <v>9</v>
      </c>
    </row>
    <row r="8" spans="1:15">
      <c r="A8" s="255" t="s">
        <v>24</v>
      </c>
      <c r="B8" s="255"/>
      <c r="C8" s="255"/>
      <c r="D8" s="255"/>
      <c r="E8" s="89">
        <f t="shared" ref="E8:J8" si="0">SUM(E9:E12)</f>
        <v>61288</v>
      </c>
      <c r="F8" s="89">
        <f t="shared" si="0"/>
        <v>5400</v>
      </c>
      <c r="G8" s="89">
        <f t="shared" si="0"/>
        <v>1854</v>
      </c>
      <c r="H8" s="89">
        <f t="shared" si="0"/>
        <v>16126</v>
      </c>
      <c r="I8" s="89">
        <f t="shared" si="0"/>
        <v>0</v>
      </c>
      <c r="J8" s="89">
        <f t="shared" si="0"/>
        <v>3191200</v>
      </c>
      <c r="K8" s="89"/>
      <c r="L8" s="22">
        <f>SUM(L9:L12)</f>
        <v>0</v>
      </c>
      <c r="M8" s="22">
        <f>SUM(M9:M12)</f>
        <v>0</v>
      </c>
      <c r="N8" s="89">
        <f>SUM(N9:N12)</f>
        <v>35100</v>
      </c>
      <c r="O8" s="89">
        <f>SUM(O9:O12)</f>
        <v>3310968</v>
      </c>
    </row>
    <row r="9" spans="1:15">
      <c r="A9" s="251" t="s">
        <v>11</v>
      </c>
      <c r="B9" s="251"/>
      <c r="C9" s="251"/>
      <c r="D9" s="251"/>
      <c r="E9" s="120"/>
      <c r="F9" s="13"/>
      <c r="G9" s="155"/>
      <c r="H9" s="155"/>
      <c r="I9" s="155"/>
      <c r="J9" s="88">
        <f>3108200+53000+15000+15000</f>
        <v>3191200</v>
      </c>
      <c r="K9" s="155"/>
      <c r="L9" s="13"/>
      <c r="M9" s="13"/>
      <c r="N9" s="13"/>
      <c r="O9" s="88">
        <f>SUM(F9:N9)</f>
        <v>3191200</v>
      </c>
    </row>
    <row r="10" spans="1:15">
      <c r="A10" s="265" t="s">
        <v>12</v>
      </c>
      <c r="B10" s="265"/>
      <c r="C10" s="265"/>
      <c r="D10" s="265"/>
      <c r="E10" s="88">
        <v>61288</v>
      </c>
      <c r="F10" s="88">
        <v>5400</v>
      </c>
      <c r="G10" s="88">
        <v>1854</v>
      </c>
      <c r="H10" s="88">
        <v>4000</v>
      </c>
      <c r="I10" s="88"/>
      <c r="J10" s="88"/>
      <c r="K10" s="88"/>
      <c r="L10" s="13"/>
      <c r="M10" s="13"/>
      <c r="N10" s="88">
        <v>35100</v>
      </c>
      <c r="O10" s="88">
        <f>SUM(E10:N10)</f>
        <v>107642</v>
      </c>
    </row>
    <row r="11" spans="1:15">
      <c r="A11" s="251" t="s">
        <v>17</v>
      </c>
      <c r="B11" s="251"/>
      <c r="C11" s="251"/>
      <c r="D11" s="251"/>
      <c r="E11" s="120"/>
      <c r="F11" s="13"/>
      <c r="G11" s="155"/>
      <c r="H11" s="88">
        <v>12126</v>
      </c>
      <c r="I11" s="88"/>
      <c r="J11" s="13"/>
      <c r="K11" s="155"/>
      <c r="L11" s="13"/>
      <c r="M11" s="13"/>
      <c r="N11" s="13"/>
      <c r="O11" s="88">
        <f>SUM(E11:N11)</f>
        <v>12126</v>
      </c>
    </row>
    <row r="12" spans="1:15">
      <c r="A12" s="251" t="s">
        <v>25</v>
      </c>
      <c r="B12" s="251"/>
      <c r="C12" s="251"/>
      <c r="D12" s="251"/>
      <c r="E12" s="120"/>
      <c r="F12" s="13"/>
      <c r="G12" s="155"/>
      <c r="H12" s="155"/>
      <c r="I12" s="155"/>
      <c r="J12" s="13"/>
      <c r="K12" s="155"/>
      <c r="L12" s="13"/>
      <c r="M12" s="13"/>
      <c r="N12" s="13"/>
      <c r="O12" s="88">
        <f>SUM(E12:N12)</f>
        <v>0</v>
      </c>
    </row>
    <row r="13" spans="1:15">
      <c r="A13" s="252"/>
      <c r="B13" s="299"/>
      <c r="C13" s="299"/>
      <c r="D13" s="253"/>
      <c r="E13" s="125"/>
      <c r="F13" s="13"/>
      <c r="G13" s="155"/>
      <c r="H13" s="155"/>
      <c r="I13" s="155"/>
      <c r="J13" s="13"/>
      <c r="K13" s="155"/>
      <c r="L13" s="13"/>
      <c r="M13" s="13"/>
      <c r="N13" s="13"/>
      <c r="O13" s="88">
        <f>SUM(E13:N13)</f>
        <v>0</v>
      </c>
    </row>
    <row r="14" spans="1:15" outlineLevel="1">
      <c r="A14" s="252"/>
      <c r="B14" s="299"/>
      <c r="C14" s="299"/>
      <c r="D14" s="253"/>
      <c r="E14" s="125"/>
      <c r="F14" s="13"/>
      <c r="G14" s="155"/>
      <c r="H14" s="155"/>
      <c r="I14" s="155"/>
      <c r="J14" s="13"/>
      <c r="K14" s="155"/>
      <c r="L14" s="13"/>
      <c r="M14" s="13"/>
      <c r="N14" s="13"/>
      <c r="O14" s="88"/>
    </row>
    <row r="15" spans="1:15" outlineLevel="1">
      <c r="A15" s="254" t="s">
        <v>21</v>
      </c>
      <c r="B15" s="254"/>
      <c r="C15" s="254"/>
      <c r="D15" s="254"/>
      <c r="E15" s="14">
        <f t="shared" ref="E15:G15" si="1">SUM(E16:E19)</f>
        <v>0</v>
      </c>
      <c r="F15" s="14">
        <f t="shared" si="1"/>
        <v>0</v>
      </c>
      <c r="G15" s="14">
        <f t="shared" si="1"/>
        <v>0</v>
      </c>
      <c r="H15" s="89">
        <f>SUM(H16:H20)</f>
        <v>0</v>
      </c>
      <c r="I15" s="89">
        <f t="shared" ref="I15:J15" si="2">SUM(I16:I20)</f>
        <v>0</v>
      </c>
      <c r="J15" s="89">
        <f t="shared" si="2"/>
        <v>0</v>
      </c>
      <c r="K15" s="89"/>
      <c r="L15" s="14">
        <f>SUM(L16:L19)</f>
        <v>0</v>
      </c>
      <c r="M15" s="14">
        <f>SUM(M16:M19)</f>
        <v>0</v>
      </c>
      <c r="N15" s="14">
        <f>SUM(N16:N19)</f>
        <v>0</v>
      </c>
      <c r="O15" s="89">
        <f>SUM(O16:O20)</f>
        <v>0</v>
      </c>
    </row>
    <row r="16" spans="1:15" outlineLevel="1">
      <c r="A16" s="251" t="s">
        <v>26</v>
      </c>
      <c r="B16" s="251"/>
      <c r="C16" s="251"/>
      <c r="D16" s="251"/>
      <c r="E16" s="120"/>
      <c r="F16" s="13"/>
      <c r="G16" s="155"/>
      <c r="H16" s="155"/>
      <c r="I16" s="155"/>
      <c r="J16" s="88"/>
      <c r="K16" s="88"/>
      <c r="L16" s="13"/>
      <c r="M16" s="13"/>
      <c r="N16" s="13"/>
      <c r="O16" s="88">
        <f>SUM(E16:N16)</f>
        <v>0</v>
      </c>
    </row>
    <row r="17" spans="1:15" outlineLevel="1">
      <c r="A17" s="251" t="s">
        <v>27</v>
      </c>
      <c r="B17" s="251"/>
      <c r="C17" s="251"/>
      <c r="D17" s="251"/>
      <c r="E17" s="120"/>
      <c r="F17" s="13"/>
      <c r="G17" s="155"/>
      <c r="H17" s="155"/>
      <c r="I17" s="155"/>
      <c r="J17" s="88"/>
      <c r="K17" s="88"/>
      <c r="L17" s="13"/>
      <c r="M17" s="13"/>
      <c r="N17" s="13"/>
      <c r="O17" s="88">
        <f>SUM(E17:N17)</f>
        <v>0</v>
      </c>
    </row>
    <row r="18" spans="1:15" outlineLevel="1">
      <c r="A18" s="251" t="s">
        <v>28</v>
      </c>
      <c r="B18" s="251"/>
      <c r="C18" s="251"/>
      <c r="D18" s="251"/>
      <c r="E18" s="120"/>
      <c r="F18" s="13"/>
      <c r="G18" s="155"/>
      <c r="H18" s="155"/>
      <c r="I18" s="155"/>
      <c r="J18" s="88"/>
      <c r="K18" s="88"/>
      <c r="L18" s="13"/>
      <c r="M18" s="13"/>
      <c r="N18" s="13"/>
      <c r="O18" s="88">
        <f>SUM(E18:N18)</f>
        <v>0</v>
      </c>
    </row>
    <row r="19" spans="1:15" outlineLevel="1">
      <c r="A19" s="251" t="s">
        <v>29</v>
      </c>
      <c r="B19" s="251"/>
      <c r="C19" s="251"/>
      <c r="D19" s="251"/>
      <c r="E19" s="120"/>
      <c r="F19" s="13"/>
      <c r="G19" s="155"/>
      <c r="H19" s="155"/>
      <c r="I19" s="155"/>
      <c r="J19" s="88"/>
      <c r="K19" s="88"/>
      <c r="L19" s="13"/>
      <c r="M19" s="13"/>
      <c r="N19" s="13"/>
      <c r="O19" s="88">
        <f>SUM(E19:N19)</f>
        <v>0</v>
      </c>
    </row>
    <row r="20" spans="1:15" outlineLevel="1">
      <c r="A20" s="251" t="s">
        <v>423</v>
      </c>
      <c r="B20" s="251"/>
      <c r="C20" s="251"/>
      <c r="D20" s="251"/>
      <c r="E20" s="125"/>
      <c r="F20" s="13"/>
      <c r="G20" s="155"/>
      <c r="H20" s="88"/>
      <c r="I20" s="155"/>
      <c r="J20" s="13"/>
      <c r="K20" s="155"/>
      <c r="L20" s="13"/>
      <c r="M20" s="13"/>
      <c r="N20" s="13"/>
      <c r="O20" s="88">
        <f>SUM(E20:N20)</f>
        <v>0</v>
      </c>
    </row>
    <row r="21" spans="1:15">
      <c r="A21" s="252"/>
      <c r="B21" s="299"/>
      <c r="C21" s="299"/>
      <c r="D21" s="253"/>
      <c r="E21" s="125"/>
      <c r="F21" s="13"/>
      <c r="G21" s="155"/>
      <c r="H21" s="155"/>
      <c r="I21" s="155"/>
      <c r="J21" s="13"/>
      <c r="K21" s="155"/>
      <c r="L21" s="13"/>
      <c r="M21" s="13"/>
      <c r="N21" s="13"/>
      <c r="O21" s="88"/>
    </row>
    <row r="22" spans="1:15">
      <c r="A22" s="254" t="s">
        <v>117</v>
      </c>
      <c r="B22" s="254"/>
      <c r="C22" s="254"/>
      <c r="D22" s="254"/>
      <c r="E22" s="14">
        <f t="shared" ref="E22:J22" si="3">SUM(E23:E33)</f>
        <v>0</v>
      </c>
      <c r="F22" s="14">
        <f t="shared" si="3"/>
        <v>0</v>
      </c>
      <c r="G22" s="14">
        <f t="shared" si="3"/>
        <v>0</v>
      </c>
      <c r="H22" s="14">
        <f t="shared" si="3"/>
        <v>0</v>
      </c>
      <c r="I22" s="14">
        <f t="shared" si="3"/>
        <v>0</v>
      </c>
      <c r="J22" s="89">
        <f t="shared" si="3"/>
        <v>601499</v>
      </c>
      <c r="K22" s="89"/>
      <c r="L22" s="14">
        <f>SUM(L23:L33)</f>
        <v>0</v>
      </c>
      <c r="M22" s="14">
        <f>SUM(M23:M33)</f>
        <v>0</v>
      </c>
      <c r="N22" s="14">
        <f>SUM(N23:N33)</f>
        <v>0</v>
      </c>
      <c r="O22" s="14">
        <f>SUM(O23:O33)</f>
        <v>601499</v>
      </c>
    </row>
    <row r="23" spans="1:15">
      <c r="A23" s="251" t="s">
        <v>108</v>
      </c>
      <c r="B23" s="251"/>
      <c r="C23" s="251"/>
      <c r="D23" s="251"/>
      <c r="E23" s="120"/>
      <c r="F23" s="13"/>
      <c r="G23" s="155"/>
      <c r="H23" s="155"/>
      <c r="I23" s="155"/>
      <c r="J23" s="88">
        <v>44628</v>
      </c>
      <c r="K23" s="88"/>
      <c r="L23" s="13"/>
      <c r="M23" s="13"/>
      <c r="N23" s="13"/>
      <c r="O23" s="88">
        <f>SUM(E23:N23)</f>
        <v>44628</v>
      </c>
    </row>
    <row r="24" spans="1:15" ht="21.75" customHeight="1">
      <c r="A24" s="260" t="s">
        <v>88</v>
      </c>
      <c r="B24" s="260"/>
      <c r="C24" s="260"/>
      <c r="D24" s="260"/>
      <c r="E24" s="122"/>
      <c r="F24" s="13"/>
      <c r="G24" s="155"/>
      <c r="H24" s="155"/>
      <c r="I24" s="155"/>
      <c r="J24" s="88">
        <v>289872</v>
      </c>
      <c r="K24" s="88"/>
      <c r="L24" s="13"/>
      <c r="M24" s="13"/>
      <c r="N24" s="13"/>
      <c r="O24" s="88">
        <f t="shared" ref="O24:O45" si="4">SUM(E24:N24)</f>
        <v>289872</v>
      </c>
    </row>
    <row r="25" spans="1:15">
      <c r="A25" s="251" t="s">
        <v>89</v>
      </c>
      <c r="B25" s="251"/>
      <c r="C25" s="251"/>
      <c r="D25" s="251"/>
      <c r="E25" s="120"/>
      <c r="F25" s="13"/>
      <c r="G25" s="155"/>
      <c r="H25" s="155"/>
      <c r="I25" s="155"/>
      <c r="J25" s="88">
        <v>49320</v>
      </c>
      <c r="K25" s="88"/>
      <c r="L25" s="13"/>
      <c r="M25" s="13"/>
      <c r="N25" s="13"/>
      <c r="O25" s="88">
        <f t="shared" si="4"/>
        <v>49320</v>
      </c>
    </row>
    <row r="26" spans="1:15">
      <c r="A26" s="293" t="s">
        <v>90</v>
      </c>
      <c r="B26" s="293"/>
      <c r="C26" s="293"/>
      <c r="D26" s="293"/>
      <c r="E26" s="132"/>
      <c r="F26" s="13"/>
      <c r="G26" s="155"/>
      <c r="H26" s="155"/>
      <c r="I26" s="155"/>
      <c r="J26" s="88">
        <v>56508</v>
      </c>
      <c r="K26" s="88"/>
      <c r="L26" s="13"/>
      <c r="M26" s="13"/>
      <c r="N26" s="13"/>
      <c r="O26" s="88">
        <f t="shared" si="4"/>
        <v>56508</v>
      </c>
    </row>
    <row r="27" spans="1:15" ht="24.75" customHeight="1">
      <c r="A27" s="309" t="s">
        <v>91</v>
      </c>
      <c r="B27" s="309"/>
      <c r="C27" s="309"/>
      <c r="D27" s="309"/>
      <c r="E27" s="134"/>
      <c r="F27" s="13"/>
      <c r="G27" s="155"/>
      <c r="H27" s="155"/>
      <c r="I27" s="155"/>
      <c r="J27" s="13"/>
      <c r="K27" s="155"/>
      <c r="L27" s="13"/>
      <c r="M27" s="13"/>
      <c r="N27" s="13"/>
      <c r="O27" s="88">
        <f t="shared" si="4"/>
        <v>0</v>
      </c>
    </row>
    <row r="28" spans="1:15">
      <c r="A28" s="293" t="s">
        <v>92</v>
      </c>
      <c r="B28" s="293"/>
      <c r="C28" s="293"/>
      <c r="D28" s="293"/>
      <c r="E28" s="132"/>
      <c r="F28" s="13"/>
      <c r="G28" s="155"/>
      <c r="H28" s="155"/>
      <c r="I28" s="155"/>
      <c r="J28" s="13"/>
      <c r="K28" s="155"/>
      <c r="L28" s="13"/>
      <c r="M28" s="13"/>
      <c r="N28" s="13"/>
      <c r="O28" s="88">
        <f t="shared" si="4"/>
        <v>0</v>
      </c>
    </row>
    <row r="29" spans="1:15">
      <c r="A29" s="293" t="s">
        <v>93</v>
      </c>
      <c r="B29" s="293"/>
      <c r="C29" s="293"/>
      <c r="D29" s="293"/>
      <c r="E29" s="132"/>
      <c r="F29" s="13"/>
      <c r="G29" s="155"/>
      <c r="H29" s="155"/>
      <c r="I29" s="155"/>
      <c r="J29" s="88">
        <f>20670+25815</f>
        <v>46485</v>
      </c>
      <c r="K29" s="88"/>
      <c r="L29" s="13"/>
      <c r="M29" s="13"/>
      <c r="N29" s="13"/>
      <c r="O29" s="88">
        <f t="shared" si="4"/>
        <v>46485</v>
      </c>
    </row>
    <row r="30" spans="1:15">
      <c r="A30" s="293" t="s">
        <v>94</v>
      </c>
      <c r="B30" s="293"/>
      <c r="C30" s="293"/>
      <c r="D30" s="293"/>
      <c r="E30" s="132"/>
      <c r="F30" s="13"/>
      <c r="G30" s="155"/>
      <c r="H30" s="155"/>
      <c r="I30" s="155"/>
      <c r="J30" s="88">
        <v>38046</v>
      </c>
      <c r="K30" s="88"/>
      <c r="L30" s="13"/>
      <c r="M30" s="13"/>
      <c r="N30" s="13"/>
      <c r="O30" s="88">
        <f t="shared" si="4"/>
        <v>38046</v>
      </c>
    </row>
    <row r="31" spans="1:15" ht="34.5" customHeight="1">
      <c r="A31" s="309" t="s">
        <v>109</v>
      </c>
      <c r="B31" s="309"/>
      <c r="C31" s="309"/>
      <c r="D31" s="309"/>
      <c r="E31" s="134"/>
      <c r="F31" s="13"/>
      <c r="G31" s="155"/>
      <c r="H31" s="155"/>
      <c r="I31" s="155"/>
      <c r="J31" s="88">
        <f>44303+13694</f>
        <v>57997</v>
      </c>
      <c r="K31" s="88"/>
      <c r="L31" s="13"/>
      <c r="M31" s="13"/>
      <c r="N31" s="13"/>
      <c r="O31" s="88">
        <f t="shared" si="4"/>
        <v>57997</v>
      </c>
    </row>
    <row r="32" spans="1:15">
      <c r="A32" s="293" t="s">
        <v>95</v>
      </c>
      <c r="B32" s="293"/>
      <c r="C32" s="293"/>
      <c r="D32" s="293"/>
      <c r="E32" s="132"/>
      <c r="F32" s="13"/>
      <c r="G32" s="155"/>
      <c r="H32" s="155"/>
      <c r="I32" s="155"/>
      <c r="J32" s="88">
        <v>18643</v>
      </c>
      <c r="K32" s="88"/>
      <c r="L32" s="13"/>
      <c r="M32" s="13"/>
      <c r="N32" s="13"/>
      <c r="O32" s="88">
        <f t="shared" si="4"/>
        <v>18643</v>
      </c>
    </row>
    <row r="33" spans="1:15" ht="21.75" customHeight="1">
      <c r="A33" s="309" t="s">
        <v>96</v>
      </c>
      <c r="B33" s="309"/>
      <c r="C33" s="309"/>
      <c r="D33" s="309"/>
      <c r="E33" s="134"/>
      <c r="F33" s="13"/>
      <c r="G33" s="155"/>
      <c r="H33" s="155"/>
      <c r="I33" s="155"/>
      <c r="J33" s="13"/>
      <c r="K33" s="155"/>
      <c r="L33" s="13"/>
      <c r="M33" s="13"/>
      <c r="N33" s="13"/>
      <c r="O33" s="88">
        <f t="shared" si="4"/>
        <v>0</v>
      </c>
    </row>
    <row r="34" spans="1:15">
      <c r="A34" s="300"/>
      <c r="B34" s="301"/>
      <c r="C34" s="301"/>
      <c r="D34" s="302"/>
      <c r="E34" s="133"/>
      <c r="F34" s="13"/>
      <c r="G34" s="155"/>
      <c r="H34" s="155"/>
      <c r="I34" s="155"/>
      <c r="J34" s="13"/>
      <c r="K34" s="155"/>
      <c r="L34" s="13"/>
      <c r="M34" s="13"/>
      <c r="N34" s="13"/>
      <c r="O34" s="88">
        <f t="shared" si="4"/>
        <v>0</v>
      </c>
    </row>
    <row r="35" spans="1:15">
      <c r="A35" s="292" t="s">
        <v>104</v>
      </c>
      <c r="B35" s="293"/>
      <c r="C35" s="293"/>
      <c r="D35" s="293"/>
      <c r="E35" s="132"/>
      <c r="F35" s="13"/>
      <c r="G35" s="155"/>
      <c r="H35" s="155"/>
      <c r="I35" s="155"/>
      <c r="J35" s="89">
        <v>1500</v>
      </c>
      <c r="K35" s="89"/>
      <c r="L35" s="13"/>
      <c r="M35" s="13"/>
      <c r="N35" s="13"/>
      <c r="O35" s="88">
        <f t="shared" si="4"/>
        <v>1500</v>
      </c>
    </row>
    <row r="36" spans="1:15">
      <c r="A36" s="295"/>
      <c r="B36" s="295"/>
      <c r="C36" s="295"/>
      <c r="D36" s="295"/>
      <c r="E36" s="127"/>
      <c r="F36" s="13"/>
      <c r="G36" s="155"/>
      <c r="H36" s="155"/>
      <c r="I36" s="155"/>
      <c r="J36" s="13"/>
      <c r="K36" s="155"/>
      <c r="L36" s="13"/>
      <c r="M36" s="13"/>
      <c r="N36" s="13"/>
      <c r="O36" s="88">
        <f t="shared" si="4"/>
        <v>0</v>
      </c>
    </row>
    <row r="37" spans="1:15">
      <c r="A37" s="295"/>
      <c r="B37" s="295"/>
      <c r="C37" s="295"/>
      <c r="D37" s="295"/>
      <c r="E37" s="127"/>
      <c r="F37" s="13"/>
      <c r="G37" s="155"/>
      <c r="H37" s="155"/>
      <c r="I37" s="155"/>
      <c r="J37" s="13"/>
      <c r="K37" s="155"/>
      <c r="L37" s="13"/>
      <c r="M37" s="13"/>
      <c r="N37" s="13"/>
      <c r="O37" s="88">
        <f t="shared" si="4"/>
        <v>0</v>
      </c>
    </row>
    <row r="38" spans="1:15">
      <c r="A38" s="292" t="s">
        <v>110</v>
      </c>
      <c r="B38" s="292"/>
      <c r="C38" s="292"/>
      <c r="D38" s="292"/>
      <c r="E38" s="131"/>
      <c r="F38" s="13"/>
      <c r="G38" s="155"/>
      <c r="H38" s="155"/>
      <c r="I38" s="155"/>
      <c r="J38" s="13"/>
      <c r="K38" s="155"/>
      <c r="L38" s="13"/>
      <c r="M38" s="13"/>
      <c r="N38" s="13"/>
      <c r="O38" s="88">
        <f t="shared" si="4"/>
        <v>0</v>
      </c>
    </row>
    <row r="39" spans="1:15">
      <c r="A39" s="266"/>
      <c r="B39" s="266"/>
      <c r="C39" s="266"/>
      <c r="D39" s="266"/>
      <c r="E39" s="126"/>
      <c r="F39" s="13"/>
      <c r="G39" s="155"/>
      <c r="H39" s="155"/>
      <c r="I39" s="155"/>
      <c r="J39" s="13"/>
      <c r="K39" s="155"/>
      <c r="L39" s="13"/>
      <c r="M39" s="13"/>
      <c r="N39" s="13"/>
      <c r="O39" s="88">
        <f t="shared" si="4"/>
        <v>0</v>
      </c>
    </row>
    <row r="40" spans="1:15">
      <c r="A40" s="266"/>
      <c r="B40" s="266"/>
      <c r="C40" s="266"/>
      <c r="D40" s="266"/>
      <c r="E40" s="126"/>
      <c r="F40" s="13"/>
      <c r="G40" s="155"/>
      <c r="H40" s="155"/>
      <c r="I40" s="155"/>
      <c r="J40" s="13"/>
      <c r="K40" s="155"/>
      <c r="L40" s="13"/>
      <c r="M40" s="13"/>
      <c r="N40" s="13"/>
      <c r="O40" s="88">
        <f t="shared" si="4"/>
        <v>0</v>
      </c>
    </row>
    <row r="41" spans="1:15">
      <c r="A41" s="254" t="s">
        <v>115</v>
      </c>
      <c r="B41" s="254"/>
      <c r="C41" s="254"/>
      <c r="D41" s="254"/>
      <c r="E41" s="123"/>
      <c r="F41" s="13"/>
      <c r="G41" s="155"/>
      <c r="H41" s="155"/>
      <c r="I41" s="14"/>
      <c r="J41" s="13"/>
      <c r="K41" s="155"/>
      <c r="L41" s="89">
        <v>29925</v>
      </c>
      <c r="M41" s="89">
        <v>1247</v>
      </c>
      <c r="N41" s="13"/>
      <c r="O41" s="88">
        <f t="shared" si="4"/>
        <v>31172</v>
      </c>
    </row>
    <row r="42" spans="1:15">
      <c r="A42" s="277"/>
      <c r="B42" s="277"/>
      <c r="C42" s="277"/>
      <c r="D42" s="277"/>
      <c r="E42" s="121"/>
      <c r="F42" s="13"/>
      <c r="G42" s="155"/>
      <c r="H42" s="155"/>
      <c r="I42" s="155"/>
      <c r="J42" s="13"/>
      <c r="K42" s="155"/>
      <c r="L42" s="13"/>
      <c r="M42" s="13"/>
      <c r="N42" s="13"/>
      <c r="O42" s="88">
        <f t="shared" si="4"/>
        <v>0</v>
      </c>
    </row>
    <row r="43" spans="1:15">
      <c r="A43" s="298"/>
      <c r="B43" s="298"/>
      <c r="C43" s="298"/>
      <c r="D43" s="298"/>
      <c r="E43" s="130"/>
      <c r="F43" s="13"/>
      <c r="G43" s="155"/>
      <c r="H43" s="155"/>
      <c r="I43" s="155"/>
      <c r="J43" s="13"/>
      <c r="K43" s="155"/>
      <c r="L43" s="13"/>
      <c r="M43" s="13"/>
      <c r="N43" s="13"/>
      <c r="O43" s="88">
        <f t="shared" si="4"/>
        <v>0</v>
      </c>
    </row>
    <row r="44" spans="1:15">
      <c r="A44" s="297" t="s">
        <v>116</v>
      </c>
      <c r="B44" s="297"/>
      <c r="C44" s="297"/>
      <c r="D44" s="297"/>
      <c r="E44" s="129"/>
      <c r="F44" s="13"/>
      <c r="G44" s="155"/>
      <c r="H44" s="14"/>
      <c r="I44" s="89">
        <v>4904</v>
      </c>
      <c r="J44" s="13"/>
      <c r="K44" s="155"/>
      <c r="L44" s="13"/>
      <c r="M44" s="13"/>
      <c r="N44" s="13"/>
      <c r="O44" s="88">
        <f t="shared" si="4"/>
        <v>4904</v>
      </c>
    </row>
    <row r="45" spans="1:15">
      <c r="A45" s="298"/>
      <c r="B45" s="298"/>
      <c r="C45" s="298"/>
      <c r="D45" s="298"/>
      <c r="E45" s="130"/>
      <c r="F45" s="13"/>
      <c r="G45" s="155"/>
      <c r="H45" s="155"/>
      <c r="I45" s="155"/>
      <c r="J45" s="13"/>
      <c r="K45" s="155"/>
      <c r="L45" s="13"/>
      <c r="M45" s="13"/>
      <c r="N45" s="13"/>
      <c r="O45" s="88">
        <f t="shared" si="4"/>
        <v>0</v>
      </c>
    </row>
    <row r="46" spans="1:15">
      <c r="A46" s="297"/>
      <c r="B46" s="297"/>
      <c r="C46" s="297"/>
      <c r="D46" s="297"/>
      <c r="E46" s="129"/>
      <c r="F46" s="14"/>
      <c r="G46" s="14"/>
      <c r="H46" s="14"/>
      <c r="I46" s="155"/>
      <c r="J46" s="13"/>
      <c r="K46" s="155"/>
      <c r="L46" s="13"/>
      <c r="M46" s="13"/>
      <c r="N46" s="13"/>
      <c r="O46" s="88"/>
    </row>
    <row r="47" spans="1:15">
      <c r="A47" s="254" t="s">
        <v>118</v>
      </c>
      <c r="B47" s="254"/>
      <c r="C47" s="254"/>
      <c r="D47" s="254"/>
      <c r="E47" s="89">
        <f t="shared" ref="E47:N47" si="5">+E44+E41+E38+E35+E22+E15+E8</f>
        <v>61288</v>
      </c>
      <c r="F47" s="89">
        <f t="shared" si="5"/>
        <v>5400</v>
      </c>
      <c r="G47" s="89">
        <f t="shared" si="5"/>
        <v>1854</v>
      </c>
      <c r="H47" s="89">
        <f t="shared" si="5"/>
        <v>16126</v>
      </c>
      <c r="I47" s="89">
        <f t="shared" si="5"/>
        <v>4904</v>
      </c>
      <c r="J47" s="89">
        <f t="shared" si="5"/>
        <v>3794199</v>
      </c>
      <c r="K47" s="89">
        <f t="shared" si="5"/>
        <v>0</v>
      </c>
      <c r="L47" s="89">
        <f t="shared" si="5"/>
        <v>29925</v>
      </c>
      <c r="M47" s="89">
        <f t="shared" si="5"/>
        <v>1247</v>
      </c>
      <c r="N47" s="89">
        <f t="shared" si="5"/>
        <v>35100</v>
      </c>
      <c r="O47" s="89">
        <f>SUM(E47:N47)</f>
        <v>3950043</v>
      </c>
    </row>
    <row r="48" spans="1:15">
      <c r="A48" s="277"/>
      <c r="B48" s="277"/>
      <c r="C48" s="277"/>
      <c r="D48" s="277"/>
      <c r="E48" s="121"/>
      <c r="F48" s="14"/>
      <c r="G48" s="14"/>
      <c r="H48" s="14"/>
      <c r="I48" s="155"/>
      <c r="J48" s="13"/>
      <c r="K48" s="155"/>
      <c r="L48" s="13"/>
      <c r="M48" s="13"/>
      <c r="N48" s="13"/>
      <c r="O48" s="13"/>
    </row>
    <row r="49" spans="1:15">
      <c r="A49" s="296" t="s">
        <v>50</v>
      </c>
      <c r="B49" s="296"/>
      <c r="C49" s="296"/>
      <c r="D49" s="296"/>
      <c r="E49" s="128"/>
      <c r="F49" s="13"/>
      <c r="G49" s="155"/>
      <c r="H49" s="155"/>
      <c r="I49" s="155"/>
      <c r="J49" s="13"/>
      <c r="K49" s="155"/>
      <c r="L49" s="13"/>
      <c r="M49" s="13"/>
      <c r="N49" s="13"/>
      <c r="O49" s="13">
        <f t="shared" ref="O49:O54" si="6">SUM(F49:N49)</f>
        <v>0</v>
      </c>
    </row>
    <row r="50" spans="1:15" ht="24" customHeight="1">
      <c r="A50" s="260" t="s">
        <v>84</v>
      </c>
      <c r="B50" s="260"/>
      <c r="C50" s="260"/>
      <c r="D50" s="260"/>
      <c r="E50" s="122"/>
      <c r="F50" s="13"/>
      <c r="G50" s="155"/>
      <c r="H50" s="155"/>
      <c r="I50" s="155"/>
      <c r="J50" s="13"/>
      <c r="K50" s="88">
        <v>19385</v>
      </c>
      <c r="L50" s="13"/>
      <c r="M50" s="13"/>
      <c r="N50" s="13"/>
      <c r="O50" s="13">
        <f t="shared" si="6"/>
        <v>19385</v>
      </c>
    </row>
    <row r="51" spans="1:15" ht="24" customHeight="1">
      <c r="A51" s="251" t="s">
        <v>98</v>
      </c>
      <c r="B51" s="251"/>
      <c r="C51" s="251"/>
      <c r="D51" s="251"/>
      <c r="E51" s="122"/>
      <c r="F51" s="84"/>
      <c r="G51" s="155"/>
      <c r="H51" s="155"/>
      <c r="I51" s="155"/>
      <c r="J51" s="84"/>
      <c r="K51" s="155"/>
      <c r="L51" s="84"/>
      <c r="M51" s="84"/>
      <c r="N51" s="84"/>
      <c r="O51" s="84">
        <f t="shared" si="6"/>
        <v>0</v>
      </c>
    </row>
    <row r="52" spans="1:15">
      <c r="A52" s="296" t="s">
        <v>85</v>
      </c>
      <c r="B52" s="296"/>
      <c r="C52" s="296"/>
      <c r="D52" s="296"/>
      <c r="E52" s="128"/>
      <c r="F52" s="13"/>
      <c r="G52" s="155"/>
      <c r="H52" s="155"/>
      <c r="I52" s="155"/>
      <c r="J52" s="13"/>
      <c r="K52" s="155"/>
      <c r="L52" s="13"/>
      <c r="M52" s="13"/>
      <c r="N52" s="13"/>
      <c r="O52" s="13">
        <f t="shared" si="6"/>
        <v>0</v>
      </c>
    </row>
    <row r="53" spans="1:15">
      <c r="A53" s="251" t="s">
        <v>86</v>
      </c>
      <c r="B53" s="251"/>
      <c r="C53" s="251"/>
      <c r="D53" s="251"/>
      <c r="E53" s="120"/>
      <c r="F53" s="13"/>
      <c r="G53" s="155"/>
      <c r="H53" s="155"/>
      <c r="I53" s="155"/>
      <c r="J53" s="13"/>
      <c r="K53" s="155"/>
      <c r="L53" s="13"/>
      <c r="M53" s="13"/>
      <c r="N53" s="13"/>
      <c r="O53" s="13">
        <f t="shared" si="6"/>
        <v>0</v>
      </c>
    </row>
    <row r="54" spans="1:15">
      <c r="A54" s="251" t="s">
        <v>200</v>
      </c>
      <c r="B54" s="251"/>
      <c r="C54" s="251"/>
      <c r="D54" s="251"/>
      <c r="E54" s="124"/>
      <c r="F54" s="13"/>
      <c r="G54" s="155"/>
      <c r="H54" s="155"/>
      <c r="I54" s="155"/>
      <c r="J54" s="13"/>
      <c r="K54" s="155"/>
      <c r="L54" s="13"/>
      <c r="M54" s="13"/>
      <c r="N54" s="13"/>
      <c r="O54" s="13">
        <f t="shared" si="6"/>
        <v>0</v>
      </c>
    </row>
    <row r="55" spans="1:15">
      <c r="A55" s="254" t="s">
        <v>252</v>
      </c>
      <c r="B55" s="254"/>
      <c r="C55" s="254"/>
      <c r="D55" s="254"/>
      <c r="E55" s="123"/>
      <c r="F55" s="14">
        <f>SUM(F49:F54)</f>
        <v>0</v>
      </c>
      <c r="G55" s="14">
        <f>SUM(G49:G54)</f>
        <v>0</v>
      </c>
      <c r="H55" s="14"/>
      <c r="I55" s="89">
        <f t="shared" ref="I55:O55" si="7">SUM(I49:I54)</f>
        <v>0</v>
      </c>
      <c r="J55" s="14">
        <f t="shared" si="7"/>
        <v>0</v>
      </c>
      <c r="K55" s="89">
        <f t="shared" si="7"/>
        <v>19385</v>
      </c>
      <c r="L55" s="14">
        <f t="shared" si="7"/>
        <v>0</v>
      </c>
      <c r="M55" s="14">
        <f t="shared" si="7"/>
        <v>0</v>
      </c>
      <c r="N55" s="14">
        <f t="shared" si="7"/>
        <v>0</v>
      </c>
      <c r="O55" s="14">
        <f t="shared" si="7"/>
        <v>19385</v>
      </c>
    </row>
    <row r="56" spans="1:15">
      <c r="A56" s="277"/>
      <c r="B56" s="277"/>
      <c r="C56" s="277"/>
      <c r="D56" s="277"/>
      <c r="E56" s="121"/>
      <c r="F56" s="14"/>
      <c r="G56" s="14"/>
      <c r="H56" s="14"/>
      <c r="I56" s="155"/>
      <c r="J56" s="13"/>
      <c r="K56" s="155"/>
      <c r="L56" s="13"/>
      <c r="M56" s="13"/>
      <c r="N56" s="13"/>
      <c r="O56" s="13"/>
    </row>
    <row r="57" spans="1:15">
      <c r="A57" s="254" t="s">
        <v>87</v>
      </c>
      <c r="B57" s="254"/>
      <c r="C57" s="254"/>
      <c r="D57" s="254"/>
      <c r="E57" s="89">
        <f t="shared" ref="E57:O57" si="8">+E55+E47</f>
        <v>61288</v>
      </c>
      <c r="F57" s="89">
        <f t="shared" si="8"/>
        <v>5400</v>
      </c>
      <c r="G57" s="89">
        <f t="shared" si="8"/>
        <v>1854</v>
      </c>
      <c r="H57" s="89">
        <f t="shared" si="8"/>
        <v>16126</v>
      </c>
      <c r="I57" s="89">
        <f t="shared" si="8"/>
        <v>4904</v>
      </c>
      <c r="J57" s="89">
        <f t="shared" si="8"/>
        <v>3794199</v>
      </c>
      <c r="K57" s="89">
        <f t="shared" si="8"/>
        <v>19385</v>
      </c>
      <c r="L57" s="89">
        <f t="shared" si="8"/>
        <v>29925</v>
      </c>
      <c r="M57" s="89">
        <f t="shared" si="8"/>
        <v>1247</v>
      </c>
      <c r="N57" s="89">
        <f t="shared" si="8"/>
        <v>35100</v>
      </c>
      <c r="O57" s="89">
        <f t="shared" si="8"/>
        <v>3969428</v>
      </c>
    </row>
    <row r="58" spans="1:15">
      <c r="O58" s="93"/>
    </row>
  </sheetData>
  <mergeCells count="57">
    <mergeCell ref="A1:O1"/>
    <mergeCell ref="A2:O2"/>
    <mergeCell ref="A3:O3"/>
    <mergeCell ref="A4:O4"/>
    <mergeCell ref="A51:D51"/>
    <mergeCell ref="A8:D8"/>
    <mergeCell ref="A9:D9"/>
    <mergeCell ref="A10:D10"/>
    <mergeCell ref="A11:D11"/>
    <mergeCell ref="A5:O5"/>
    <mergeCell ref="A6:D7"/>
    <mergeCell ref="A16:D16"/>
    <mergeCell ref="A17:D17"/>
    <mergeCell ref="A18:D18"/>
    <mergeCell ref="A19:D19"/>
    <mergeCell ref="A12:D12"/>
    <mergeCell ref="A13:D13"/>
    <mergeCell ref="A14:D14"/>
    <mergeCell ref="A15:D15"/>
    <mergeCell ref="A24:D24"/>
    <mergeCell ref="A25:D25"/>
    <mergeCell ref="A26:D26"/>
    <mergeCell ref="A27:D27"/>
    <mergeCell ref="A20:D20"/>
    <mergeCell ref="A21:D21"/>
    <mergeCell ref="A22:D22"/>
    <mergeCell ref="A23:D23"/>
    <mergeCell ref="A32:D32"/>
    <mergeCell ref="A33:D33"/>
    <mergeCell ref="A34:D34"/>
    <mergeCell ref="A35:D35"/>
    <mergeCell ref="A28:D28"/>
    <mergeCell ref="A29:D29"/>
    <mergeCell ref="A30:D30"/>
    <mergeCell ref="A31:D31"/>
    <mergeCell ref="A42:D42"/>
    <mergeCell ref="A43:D43"/>
    <mergeCell ref="A36:D36"/>
    <mergeCell ref="A37:D37"/>
    <mergeCell ref="A38:D38"/>
    <mergeCell ref="A39:D39"/>
    <mergeCell ref="E6:O6"/>
    <mergeCell ref="A56:D56"/>
    <mergeCell ref="A57:D57"/>
    <mergeCell ref="A53:D53"/>
    <mergeCell ref="A54:D54"/>
    <mergeCell ref="A55:D55"/>
    <mergeCell ref="A48:D48"/>
    <mergeCell ref="A49:D49"/>
    <mergeCell ref="A50:D50"/>
    <mergeCell ref="A52:D52"/>
    <mergeCell ref="A44:D44"/>
    <mergeCell ref="A45:D45"/>
    <mergeCell ref="A46:D46"/>
    <mergeCell ref="A47:D47"/>
    <mergeCell ref="A40:D40"/>
    <mergeCell ref="A41:D41"/>
  </mergeCells>
  <phoneticPr fontId="0" type="noConversion"/>
  <printOptions horizontalCentered="1"/>
  <pageMargins left="0.39370078740157483" right="0.27559055118110237" top="0.21" bottom="0.23622047244094491" header="0.3" footer="0.27559055118110237"/>
  <pageSetup paperSize="9" scale="65" orientation="landscape" horizontalDpi="300" verticalDpi="300" r:id="rId1"/>
  <headerFooter alignWithMargins="0">
    <oddHeader>&amp;L&amp;8Veresegyház Város Önkormányzat</oddHeader>
    <oddFooter>&amp;LVeresegyház, 2013. Február 07.</oddFooter>
  </headerFooter>
  <colBreaks count="1" manualBreakCount="1">
    <brk id="18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N58"/>
  <sheetViews>
    <sheetView zoomScaleNormal="100" workbookViewId="0">
      <pane xSplit="4" ySplit="6" topLeftCell="E7" activePane="bottomRight" state="frozen"/>
      <selection activeCell="J34" sqref="J34"/>
      <selection pane="topRight" activeCell="J34" sqref="J34"/>
      <selection pane="bottomLeft" activeCell="J34" sqref="J34"/>
      <selection pane="bottomRight" activeCell="F19" sqref="F19"/>
    </sheetView>
  </sheetViews>
  <sheetFormatPr defaultRowHeight="12.75"/>
  <cols>
    <col min="1" max="2" width="9.28515625" customWidth="1"/>
    <col min="4" max="4" width="21" customWidth="1"/>
    <col min="5" max="5" width="11.7109375" customWidth="1"/>
    <col min="6" max="6" width="11.42578125" customWidth="1"/>
    <col min="7" max="7" width="11.7109375" customWidth="1"/>
    <col min="8" max="8" width="11.85546875" customWidth="1"/>
    <col min="9" max="13" width="12.85546875" customWidth="1"/>
    <col min="14" max="14" width="12.7109375" customWidth="1"/>
  </cols>
  <sheetData>
    <row r="1" spans="1:14">
      <c r="A1" s="280" t="s">
        <v>330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</row>
    <row r="2" spans="1:14">
      <c r="A2" s="278" t="s">
        <v>129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</row>
    <row r="3" spans="1:14" ht="14.25" customHeight="1">
      <c r="A3" s="278" t="s">
        <v>131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</row>
    <row r="4" spans="1:14">
      <c r="A4" s="279" t="s">
        <v>2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</row>
    <row r="5" spans="1:14" ht="12.75" customHeight="1">
      <c r="A5" s="281" t="s">
        <v>3</v>
      </c>
      <c r="B5" s="282"/>
      <c r="C5" s="282"/>
      <c r="D5" s="283"/>
      <c r="E5" s="310"/>
      <c r="F5" s="311"/>
      <c r="G5" s="311"/>
      <c r="H5" s="311"/>
      <c r="I5" s="311"/>
      <c r="J5" s="311"/>
      <c r="K5" s="311"/>
      <c r="L5" s="311"/>
      <c r="M5" s="311"/>
      <c r="N5" s="312"/>
    </row>
    <row r="6" spans="1:14" ht="51.75" customHeight="1">
      <c r="A6" s="284"/>
      <c r="B6" s="285"/>
      <c r="C6" s="285"/>
      <c r="D6" s="286"/>
      <c r="E6" s="90" t="s">
        <v>196</v>
      </c>
      <c r="F6" s="90" t="s">
        <v>193</v>
      </c>
      <c r="G6" s="90" t="s">
        <v>194</v>
      </c>
      <c r="H6" s="90" t="s">
        <v>195</v>
      </c>
      <c r="I6" s="90" t="s">
        <v>198</v>
      </c>
      <c r="J6" s="90" t="s">
        <v>205</v>
      </c>
      <c r="K6" s="90" t="s">
        <v>206</v>
      </c>
      <c r="L6" s="90" t="s">
        <v>209</v>
      </c>
      <c r="M6" s="90" t="s">
        <v>210</v>
      </c>
      <c r="N6" s="46" t="s">
        <v>9</v>
      </c>
    </row>
    <row r="7" spans="1:14">
      <c r="A7" s="255" t="s">
        <v>24</v>
      </c>
      <c r="B7" s="255"/>
      <c r="C7" s="255"/>
      <c r="D7" s="255"/>
      <c r="E7" s="89">
        <f t="shared" ref="E7:N7" si="0">SUM(E8:E11)</f>
        <v>4266</v>
      </c>
      <c r="F7" s="89">
        <f t="shared" si="0"/>
        <v>69424</v>
      </c>
      <c r="G7" s="89">
        <f t="shared" si="0"/>
        <v>41000</v>
      </c>
      <c r="H7" s="89">
        <f t="shared" si="0"/>
        <v>635</v>
      </c>
      <c r="I7" s="89">
        <f t="shared" si="0"/>
        <v>5000</v>
      </c>
      <c r="J7" s="89">
        <f t="shared" si="0"/>
        <v>0</v>
      </c>
      <c r="K7" s="89">
        <f t="shared" si="0"/>
        <v>5000</v>
      </c>
      <c r="L7" s="89">
        <f t="shared" si="0"/>
        <v>0</v>
      </c>
      <c r="M7" s="89">
        <f t="shared" si="0"/>
        <v>0</v>
      </c>
      <c r="N7" s="89">
        <f t="shared" si="0"/>
        <v>125325</v>
      </c>
    </row>
    <row r="8" spans="1:14">
      <c r="A8" s="251" t="s">
        <v>11</v>
      </c>
      <c r="B8" s="251"/>
      <c r="C8" s="251"/>
      <c r="D8" s="251"/>
      <c r="E8" s="135"/>
      <c r="F8" s="13"/>
      <c r="G8" s="13"/>
      <c r="H8" s="13"/>
      <c r="I8" s="13"/>
      <c r="J8" s="13"/>
      <c r="K8" s="13"/>
      <c r="L8" s="13"/>
      <c r="M8" s="13"/>
      <c r="N8" s="88">
        <f>SUM(E8:M8)</f>
        <v>0</v>
      </c>
    </row>
    <row r="9" spans="1:14">
      <c r="A9" s="265" t="s">
        <v>12</v>
      </c>
      <c r="B9" s="265"/>
      <c r="C9" s="265"/>
      <c r="D9" s="265"/>
      <c r="E9" s="142">
        <v>4266</v>
      </c>
      <c r="F9" s="88">
        <f>3350+1626+905</f>
        <v>5881</v>
      </c>
      <c r="G9" s="88">
        <v>41000</v>
      </c>
      <c r="H9" s="88">
        <v>135</v>
      </c>
      <c r="I9" s="88"/>
      <c r="J9" s="88"/>
      <c r="K9" s="88"/>
      <c r="L9" s="88"/>
      <c r="M9" s="88"/>
      <c r="N9" s="88">
        <f t="shared" ref="N9:N14" si="1">SUM(E9:M9)</f>
        <v>51282</v>
      </c>
    </row>
    <row r="10" spans="1:14">
      <c r="A10" s="251" t="s">
        <v>17</v>
      </c>
      <c r="B10" s="251"/>
      <c r="C10" s="251"/>
      <c r="D10" s="251"/>
      <c r="E10" s="135"/>
      <c r="F10" s="88">
        <f>20743+42800</f>
        <v>63543</v>
      </c>
      <c r="G10" s="13"/>
      <c r="H10" s="88">
        <v>500</v>
      </c>
      <c r="I10" s="88"/>
      <c r="J10" s="88"/>
      <c r="K10" s="88">
        <v>5000</v>
      </c>
      <c r="L10" s="88"/>
      <c r="M10" s="88"/>
      <c r="N10" s="88">
        <f t="shared" si="1"/>
        <v>69043</v>
      </c>
    </row>
    <row r="11" spans="1:14">
      <c r="A11" s="251" t="s">
        <v>25</v>
      </c>
      <c r="B11" s="251"/>
      <c r="C11" s="251"/>
      <c r="D11" s="251"/>
      <c r="E11" s="135"/>
      <c r="F11" s="13"/>
      <c r="G11" s="13"/>
      <c r="H11" s="13"/>
      <c r="I11" s="88">
        <v>5000</v>
      </c>
      <c r="J11" s="88"/>
      <c r="K11" s="13"/>
      <c r="L11" s="13"/>
      <c r="M11" s="13"/>
      <c r="N11" s="88">
        <f t="shared" si="1"/>
        <v>5000</v>
      </c>
    </row>
    <row r="12" spans="1:14">
      <c r="A12" s="252"/>
      <c r="B12" s="299"/>
      <c r="C12" s="299"/>
      <c r="D12" s="253"/>
      <c r="E12" s="136"/>
      <c r="F12" s="13"/>
      <c r="G12" s="13"/>
      <c r="H12" s="13"/>
      <c r="I12" s="13"/>
      <c r="J12" s="13"/>
      <c r="K12" s="13"/>
      <c r="L12" s="13"/>
      <c r="M12" s="13"/>
      <c r="N12" s="88"/>
    </row>
    <row r="13" spans="1:14">
      <c r="A13" s="252"/>
      <c r="B13" s="299"/>
      <c r="C13" s="299"/>
      <c r="D13" s="253"/>
      <c r="E13" s="136"/>
      <c r="F13" s="13"/>
      <c r="G13" s="13"/>
      <c r="H13" s="13"/>
      <c r="I13" s="13"/>
      <c r="J13" s="13"/>
      <c r="K13" s="13"/>
      <c r="L13" s="13"/>
      <c r="M13" s="13"/>
      <c r="N13" s="88"/>
    </row>
    <row r="14" spans="1:14">
      <c r="A14" s="254" t="s">
        <v>21</v>
      </c>
      <c r="B14" s="254"/>
      <c r="C14" s="254"/>
      <c r="D14" s="254"/>
      <c r="E14" s="14">
        <f t="shared" ref="E14:M14" si="2">SUM(E15:E18)</f>
        <v>0</v>
      </c>
      <c r="F14" s="89">
        <f>SUM(F15:F19)</f>
        <v>0</v>
      </c>
      <c r="G14" s="14">
        <f t="shared" si="2"/>
        <v>0</v>
      </c>
      <c r="H14" s="14">
        <f t="shared" si="2"/>
        <v>0</v>
      </c>
      <c r="I14" s="14">
        <f t="shared" si="2"/>
        <v>0</v>
      </c>
      <c r="J14" s="14">
        <f t="shared" si="2"/>
        <v>0</v>
      </c>
      <c r="K14" s="14">
        <f t="shared" si="2"/>
        <v>0</v>
      </c>
      <c r="L14" s="14">
        <f t="shared" si="2"/>
        <v>0</v>
      </c>
      <c r="M14" s="14">
        <f t="shared" si="2"/>
        <v>0</v>
      </c>
      <c r="N14" s="89">
        <f t="shared" si="1"/>
        <v>0</v>
      </c>
    </row>
    <row r="15" spans="1:14">
      <c r="A15" s="251" t="s">
        <v>26</v>
      </c>
      <c r="B15" s="251"/>
      <c r="C15" s="251"/>
      <c r="D15" s="251"/>
      <c r="E15" s="135"/>
      <c r="F15" s="13"/>
      <c r="G15" s="13"/>
      <c r="H15" s="13"/>
      <c r="I15" s="13"/>
      <c r="J15" s="13"/>
      <c r="K15" s="13"/>
      <c r="L15" s="13"/>
      <c r="M15" s="13"/>
      <c r="N15" s="179">
        <f>SUM(E15:M15)</f>
        <v>0</v>
      </c>
    </row>
    <row r="16" spans="1:14">
      <c r="A16" s="251" t="s">
        <v>27</v>
      </c>
      <c r="B16" s="251"/>
      <c r="C16" s="251"/>
      <c r="D16" s="251"/>
      <c r="E16" s="135"/>
      <c r="F16" s="13"/>
      <c r="G16" s="13"/>
      <c r="H16" s="13"/>
      <c r="I16" s="13"/>
      <c r="J16" s="13"/>
      <c r="K16" s="13"/>
      <c r="L16" s="13"/>
      <c r="M16" s="13"/>
      <c r="N16" s="179">
        <f t="shared" ref="N16:N19" si="3">SUM(E16:M16)</f>
        <v>0</v>
      </c>
    </row>
    <row r="17" spans="1:14">
      <c r="A17" s="251" t="s">
        <v>28</v>
      </c>
      <c r="B17" s="251"/>
      <c r="C17" s="251"/>
      <c r="D17" s="251"/>
      <c r="E17" s="135"/>
      <c r="F17" s="13"/>
      <c r="G17" s="13"/>
      <c r="H17" s="13"/>
      <c r="I17" s="13"/>
      <c r="J17" s="13"/>
      <c r="K17" s="13"/>
      <c r="L17" s="13"/>
      <c r="M17" s="13"/>
      <c r="N17" s="179">
        <f t="shared" si="3"/>
        <v>0</v>
      </c>
    </row>
    <row r="18" spans="1:14">
      <c r="A18" s="251" t="s">
        <v>29</v>
      </c>
      <c r="B18" s="251"/>
      <c r="C18" s="251"/>
      <c r="D18" s="251"/>
      <c r="E18" s="135"/>
      <c r="F18" s="13"/>
      <c r="G18" s="13"/>
      <c r="H18" s="13"/>
      <c r="I18" s="13"/>
      <c r="J18" s="13"/>
      <c r="K18" s="13"/>
      <c r="L18" s="13"/>
      <c r="M18" s="13"/>
      <c r="N18" s="179">
        <f t="shared" si="3"/>
        <v>0</v>
      </c>
    </row>
    <row r="19" spans="1:14">
      <c r="A19" s="251" t="s">
        <v>423</v>
      </c>
      <c r="B19" s="251"/>
      <c r="C19" s="251"/>
      <c r="D19" s="251"/>
      <c r="E19" s="136"/>
      <c r="F19" s="88"/>
      <c r="G19" s="13"/>
      <c r="H19" s="13"/>
      <c r="I19" s="13"/>
      <c r="J19" s="13"/>
      <c r="K19" s="13"/>
      <c r="L19" s="13"/>
      <c r="M19" s="13"/>
      <c r="N19" s="88">
        <f t="shared" si="3"/>
        <v>0</v>
      </c>
    </row>
    <row r="20" spans="1:14">
      <c r="A20" s="252"/>
      <c r="B20" s="299"/>
      <c r="C20" s="299"/>
      <c r="D20" s="253"/>
      <c r="E20" s="136"/>
      <c r="F20" s="13"/>
      <c r="G20" s="13"/>
      <c r="H20" s="13"/>
      <c r="I20" s="13"/>
      <c r="J20" s="13"/>
      <c r="K20" s="13"/>
      <c r="L20" s="13"/>
      <c r="M20" s="13"/>
      <c r="N20" s="14"/>
    </row>
    <row r="21" spans="1:14">
      <c r="A21" s="254" t="s">
        <v>117</v>
      </c>
      <c r="B21" s="254"/>
      <c r="C21" s="254"/>
      <c r="D21" s="254"/>
      <c r="E21" s="14">
        <f t="shared" ref="E21:N21" si="4">SUM(E22:E32)</f>
        <v>0</v>
      </c>
      <c r="F21" s="14">
        <f t="shared" si="4"/>
        <v>0</v>
      </c>
      <c r="G21" s="14">
        <f t="shared" si="4"/>
        <v>0</v>
      </c>
      <c r="H21" s="14">
        <f t="shared" si="4"/>
        <v>0</v>
      </c>
      <c r="I21" s="14">
        <f t="shared" si="4"/>
        <v>0</v>
      </c>
      <c r="J21" s="14">
        <f t="shared" si="4"/>
        <v>0</v>
      </c>
      <c r="K21" s="14">
        <f t="shared" si="4"/>
        <v>0</v>
      </c>
      <c r="L21" s="14">
        <f t="shared" si="4"/>
        <v>0</v>
      </c>
      <c r="M21" s="14">
        <f t="shared" si="4"/>
        <v>0</v>
      </c>
      <c r="N21" s="14">
        <f t="shared" si="4"/>
        <v>0</v>
      </c>
    </row>
    <row r="22" spans="1:14">
      <c r="A22" s="251" t="s">
        <v>108</v>
      </c>
      <c r="B22" s="251"/>
      <c r="C22" s="251"/>
      <c r="D22" s="251"/>
      <c r="E22" s="135"/>
      <c r="F22" s="13"/>
      <c r="G22" s="13"/>
      <c r="H22" s="13"/>
      <c r="I22" s="13"/>
      <c r="J22" s="13"/>
      <c r="K22" s="13"/>
      <c r="L22" s="13"/>
      <c r="M22" s="13"/>
      <c r="N22" s="13"/>
    </row>
    <row r="23" spans="1:14" ht="22.5" customHeight="1">
      <c r="A23" s="260" t="s">
        <v>88</v>
      </c>
      <c r="B23" s="260"/>
      <c r="C23" s="260"/>
      <c r="D23" s="260"/>
      <c r="E23" s="140"/>
      <c r="F23" s="13"/>
      <c r="G23" s="13"/>
      <c r="H23" s="13"/>
      <c r="I23" s="13"/>
      <c r="J23" s="13"/>
      <c r="K23" s="13"/>
      <c r="L23" s="13"/>
      <c r="M23" s="13"/>
      <c r="N23" s="13"/>
    </row>
    <row r="24" spans="1:14">
      <c r="A24" s="251" t="s">
        <v>89</v>
      </c>
      <c r="B24" s="251"/>
      <c r="C24" s="251"/>
      <c r="D24" s="251"/>
      <c r="E24" s="135"/>
      <c r="F24" s="13"/>
      <c r="G24" s="13"/>
      <c r="H24" s="13"/>
      <c r="I24" s="13"/>
      <c r="J24" s="13"/>
      <c r="K24" s="13"/>
      <c r="L24" s="13"/>
      <c r="M24" s="13"/>
      <c r="N24" s="13"/>
    </row>
    <row r="25" spans="1:14">
      <c r="A25" s="293" t="s">
        <v>90</v>
      </c>
      <c r="B25" s="293"/>
      <c r="C25" s="293"/>
      <c r="D25" s="293"/>
      <c r="E25" s="147"/>
      <c r="F25" s="13"/>
      <c r="G25" s="13"/>
      <c r="H25" s="13"/>
      <c r="I25" s="13"/>
      <c r="J25" s="13"/>
      <c r="K25" s="13"/>
      <c r="L25" s="13"/>
      <c r="M25" s="13"/>
      <c r="N25" s="13"/>
    </row>
    <row r="26" spans="1:14" ht="24" customHeight="1">
      <c r="A26" s="309" t="s">
        <v>91</v>
      </c>
      <c r="B26" s="309"/>
      <c r="C26" s="309"/>
      <c r="D26" s="309"/>
      <c r="E26" s="154"/>
      <c r="F26" s="13"/>
      <c r="G26" s="13"/>
      <c r="H26" s="13"/>
      <c r="I26" s="13"/>
      <c r="J26" s="13"/>
      <c r="K26" s="13"/>
      <c r="L26" s="13"/>
      <c r="M26" s="13"/>
      <c r="N26" s="13"/>
    </row>
    <row r="27" spans="1:14">
      <c r="A27" s="293" t="s">
        <v>92</v>
      </c>
      <c r="B27" s="293"/>
      <c r="C27" s="293"/>
      <c r="D27" s="293"/>
      <c r="E27" s="147"/>
      <c r="F27" s="13"/>
      <c r="G27" s="13"/>
      <c r="H27" s="13"/>
      <c r="I27" s="13"/>
      <c r="J27" s="13"/>
      <c r="K27" s="13"/>
      <c r="L27" s="13"/>
      <c r="M27" s="13"/>
      <c r="N27" s="13"/>
    </row>
    <row r="28" spans="1:14">
      <c r="A28" s="293" t="s">
        <v>93</v>
      </c>
      <c r="B28" s="293"/>
      <c r="C28" s="293"/>
      <c r="D28" s="293"/>
      <c r="E28" s="147"/>
      <c r="F28" s="13"/>
      <c r="G28" s="13"/>
      <c r="H28" s="13"/>
      <c r="I28" s="13"/>
      <c r="J28" s="13"/>
      <c r="K28" s="13"/>
      <c r="L28" s="13"/>
      <c r="M28" s="13"/>
      <c r="N28" s="13"/>
    </row>
    <row r="29" spans="1:14">
      <c r="A29" s="293" t="s">
        <v>94</v>
      </c>
      <c r="B29" s="293"/>
      <c r="C29" s="293"/>
      <c r="D29" s="293"/>
      <c r="E29" s="147"/>
      <c r="F29" s="13"/>
      <c r="G29" s="13"/>
      <c r="H29" s="13"/>
      <c r="I29" s="13"/>
      <c r="J29" s="13"/>
      <c r="K29" s="13"/>
      <c r="L29" s="13"/>
      <c r="M29" s="13"/>
      <c r="N29" s="13"/>
    </row>
    <row r="30" spans="1:14" ht="38.25" customHeight="1">
      <c r="A30" s="309" t="s">
        <v>109</v>
      </c>
      <c r="B30" s="309"/>
      <c r="C30" s="309"/>
      <c r="D30" s="309"/>
      <c r="E30" s="154"/>
      <c r="F30" s="13"/>
      <c r="G30" s="13"/>
      <c r="H30" s="13"/>
      <c r="I30" s="13"/>
      <c r="J30" s="13"/>
      <c r="K30" s="13"/>
      <c r="L30" s="13"/>
      <c r="M30" s="13"/>
      <c r="N30" s="13"/>
    </row>
    <row r="31" spans="1:14">
      <c r="A31" s="293" t="s">
        <v>95</v>
      </c>
      <c r="B31" s="293"/>
      <c r="C31" s="293"/>
      <c r="D31" s="293"/>
      <c r="E31" s="147"/>
      <c r="F31" s="13"/>
      <c r="G31" s="13"/>
      <c r="H31" s="13"/>
      <c r="I31" s="13"/>
      <c r="J31" s="13"/>
      <c r="K31" s="13"/>
      <c r="L31" s="13"/>
      <c r="M31" s="13"/>
      <c r="N31" s="13"/>
    </row>
    <row r="32" spans="1:14" ht="22.5" customHeight="1">
      <c r="A32" s="309" t="s">
        <v>96</v>
      </c>
      <c r="B32" s="309"/>
      <c r="C32" s="309"/>
      <c r="D32" s="309"/>
      <c r="E32" s="154"/>
      <c r="F32" s="13"/>
      <c r="G32" s="13"/>
      <c r="H32" s="13"/>
      <c r="I32" s="13"/>
      <c r="J32" s="13"/>
      <c r="K32" s="13"/>
      <c r="L32" s="13"/>
      <c r="M32" s="13"/>
      <c r="N32" s="13"/>
    </row>
    <row r="33" spans="1:14">
      <c r="A33" s="300"/>
      <c r="B33" s="301"/>
      <c r="C33" s="301"/>
      <c r="D33" s="302"/>
      <c r="E33" s="153"/>
      <c r="F33" s="13"/>
      <c r="G33" s="13"/>
      <c r="H33" s="13"/>
      <c r="I33" s="13"/>
      <c r="J33" s="13"/>
      <c r="K33" s="13"/>
      <c r="L33" s="13"/>
      <c r="M33" s="13"/>
      <c r="N33" s="13"/>
    </row>
    <row r="34" spans="1:14">
      <c r="A34" s="292" t="s">
        <v>104</v>
      </c>
      <c r="B34" s="293"/>
      <c r="C34" s="293"/>
      <c r="D34" s="293"/>
      <c r="E34" s="147"/>
      <c r="F34" s="13"/>
      <c r="G34" s="13"/>
      <c r="H34" s="13"/>
      <c r="I34" s="13"/>
      <c r="J34" s="13"/>
      <c r="K34" s="13"/>
      <c r="L34" s="13"/>
      <c r="M34" s="13"/>
      <c r="N34" s="14">
        <f>SUM(E34:M34)</f>
        <v>0</v>
      </c>
    </row>
    <row r="35" spans="1:14">
      <c r="A35" s="295"/>
      <c r="B35" s="295"/>
      <c r="C35" s="295"/>
      <c r="D35" s="295"/>
      <c r="E35" s="148"/>
      <c r="F35" s="13"/>
      <c r="G35" s="13"/>
      <c r="H35" s="13"/>
      <c r="I35" s="13"/>
      <c r="J35" s="13"/>
      <c r="K35" s="13"/>
      <c r="L35" s="13"/>
      <c r="M35" s="13"/>
      <c r="N35" s="14"/>
    </row>
    <row r="36" spans="1:14">
      <c r="A36" s="295"/>
      <c r="B36" s="295"/>
      <c r="C36" s="295"/>
      <c r="D36" s="295"/>
      <c r="E36" s="148"/>
      <c r="F36" s="13"/>
      <c r="G36" s="13"/>
      <c r="H36" s="13"/>
      <c r="I36" s="13"/>
      <c r="J36" s="13"/>
      <c r="K36" s="13"/>
      <c r="L36" s="13"/>
      <c r="M36" s="13"/>
      <c r="N36" s="14"/>
    </row>
    <row r="37" spans="1:14">
      <c r="A37" s="292" t="s">
        <v>110</v>
      </c>
      <c r="B37" s="292"/>
      <c r="C37" s="292"/>
      <c r="D37" s="292"/>
      <c r="E37" s="146"/>
      <c r="F37" s="13"/>
      <c r="G37" s="13"/>
      <c r="H37" s="13"/>
      <c r="I37" s="13"/>
      <c r="J37" s="13"/>
      <c r="K37" s="13"/>
      <c r="L37" s="13"/>
      <c r="M37" s="13"/>
      <c r="N37" s="14">
        <f>SUM(E37:M37)</f>
        <v>0</v>
      </c>
    </row>
    <row r="38" spans="1:14">
      <c r="A38" s="266"/>
      <c r="B38" s="266"/>
      <c r="C38" s="266"/>
      <c r="D38" s="266"/>
      <c r="E38" s="143"/>
      <c r="F38" s="13"/>
      <c r="G38" s="13"/>
      <c r="H38" s="13"/>
      <c r="I38" s="13"/>
      <c r="J38" s="13"/>
      <c r="K38" s="13"/>
      <c r="L38" s="13"/>
      <c r="M38" s="13"/>
      <c r="N38" s="14"/>
    </row>
    <row r="39" spans="1:14">
      <c r="A39" s="266"/>
      <c r="B39" s="266"/>
      <c r="C39" s="266"/>
      <c r="D39" s="266"/>
      <c r="E39" s="143"/>
      <c r="F39" s="13"/>
      <c r="G39" s="13"/>
      <c r="H39" s="13"/>
      <c r="I39" s="13"/>
      <c r="J39" s="13"/>
      <c r="K39" s="13"/>
      <c r="L39" s="13"/>
      <c r="M39" s="13"/>
      <c r="N39" s="14"/>
    </row>
    <row r="40" spans="1:14">
      <c r="A40" s="254" t="s">
        <v>115</v>
      </c>
      <c r="B40" s="254"/>
      <c r="C40" s="254"/>
      <c r="D40" s="254"/>
      <c r="E40" s="137"/>
      <c r="F40" s="13"/>
      <c r="G40" s="13"/>
      <c r="H40" s="14"/>
      <c r="I40" s="14"/>
      <c r="J40" s="14">
        <v>480</v>
      </c>
      <c r="K40" s="14"/>
      <c r="L40" s="14">
        <v>499</v>
      </c>
      <c r="M40" s="14"/>
      <c r="N40" s="14">
        <f>SUM(E40:M40)</f>
        <v>979</v>
      </c>
    </row>
    <row r="41" spans="1:14">
      <c r="A41" s="277"/>
      <c r="B41" s="277"/>
      <c r="C41" s="277"/>
      <c r="D41" s="277"/>
      <c r="E41" s="144"/>
      <c r="F41" s="13"/>
      <c r="G41" s="13"/>
      <c r="H41" s="13"/>
      <c r="I41" s="13"/>
      <c r="J41" s="13"/>
      <c r="K41" s="13"/>
      <c r="L41" s="13"/>
      <c r="M41" s="13"/>
      <c r="N41" s="14"/>
    </row>
    <row r="42" spans="1:14">
      <c r="A42" s="298"/>
      <c r="B42" s="298"/>
      <c r="C42" s="298"/>
      <c r="D42" s="298"/>
      <c r="E42" s="151"/>
      <c r="F42" s="13"/>
      <c r="G42" s="13"/>
      <c r="H42" s="13"/>
      <c r="I42" s="13"/>
      <c r="J42" s="13"/>
      <c r="K42" s="13"/>
      <c r="L42" s="13"/>
      <c r="M42" s="13"/>
      <c r="N42" s="14"/>
    </row>
    <row r="43" spans="1:14" s="31" customFormat="1">
      <c r="A43" s="297" t="s">
        <v>116</v>
      </c>
      <c r="B43" s="297"/>
      <c r="C43" s="297"/>
      <c r="D43" s="297"/>
      <c r="E43" s="150"/>
      <c r="F43" s="14"/>
      <c r="G43" s="14"/>
      <c r="H43" s="14"/>
      <c r="I43" s="14"/>
      <c r="J43" s="14"/>
      <c r="K43" s="14"/>
      <c r="L43" s="14"/>
      <c r="M43" s="14">
        <v>500</v>
      </c>
      <c r="N43" s="14">
        <f>SUM(E43:M43)</f>
        <v>500</v>
      </c>
    </row>
    <row r="44" spans="1:14">
      <c r="A44" s="298"/>
      <c r="B44" s="298"/>
      <c r="C44" s="298"/>
      <c r="D44" s="298"/>
      <c r="E44" s="151"/>
      <c r="F44" s="13"/>
      <c r="G44" s="13"/>
      <c r="H44" s="13"/>
      <c r="I44" s="13"/>
      <c r="J44" s="13"/>
      <c r="K44" s="13"/>
      <c r="L44" s="13"/>
      <c r="M44" s="13"/>
      <c r="N44" s="14"/>
    </row>
    <row r="45" spans="1:14">
      <c r="A45" s="297"/>
      <c r="B45" s="297"/>
      <c r="C45" s="297"/>
      <c r="D45" s="297"/>
      <c r="E45" s="150"/>
      <c r="F45" s="13"/>
      <c r="G45" s="13"/>
      <c r="H45" s="13"/>
      <c r="I45" s="13"/>
      <c r="J45" s="13"/>
      <c r="K45" s="13"/>
      <c r="L45" s="13"/>
      <c r="M45" s="13"/>
      <c r="N45" s="14"/>
    </row>
    <row r="46" spans="1:14">
      <c r="A46" s="254" t="s">
        <v>118</v>
      </c>
      <c r="B46" s="254"/>
      <c r="C46" s="254"/>
      <c r="D46" s="254"/>
      <c r="E46" s="89">
        <f t="shared" ref="E46:M46" si="5">+E43+E40+E37+E34+E21+E14+E7</f>
        <v>4266</v>
      </c>
      <c r="F46" s="89">
        <f t="shared" si="5"/>
        <v>69424</v>
      </c>
      <c r="G46" s="89">
        <f t="shared" si="5"/>
        <v>41000</v>
      </c>
      <c r="H46" s="89">
        <f t="shared" si="5"/>
        <v>635</v>
      </c>
      <c r="I46" s="89">
        <f t="shared" si="5"/>
        <v>5000</v>
      </c>
      <c r="J46" s="89">
        <f t="shared" si="5"/>
        <v>480</v>
      </c>
      <c r="K46" s="89">
        <f t="shared" si="5"/>
        <v>5000</v>
      </c>
      <c r="L46" s="89">
        <f t="shared" si="5"/>
        <v>499</v>
      </c>
      <c r="M46" s="89">
        <f t="shared" si="5"/>
        <v>500</v>
      </c>
      <c r="N46" s="89">
        <f>SUM(E46:M46)</f>
        <v>126804</v>
      </c>
    </row>
    <row r="47" spans="1:14">
      <c r="A47" s="277"/>
      <c r="B47" s="277"/>
      <c r="C47" s="277"/>
      <c r="D47" s="277"/>
      <c r="E47" s="144"/>
      <c r="F47" s="13"/>
      <c r="G47" s="13"/>
      <c r="H47" s="13"/>
      <c r="I47" s="13"/>
      <c r="J47" s="13"/>
      <c r="K47" s="13"/>
      <c r="L47" s="13"/>
      <c r="M47" s="13"/>
      <c r="N47" s="13"/>
    </row>
    <row r="48" spans="1:14">
      <c r="A48" s="296" t="s">
        <v>50</v>
      </c>
      <c r="B48" s="296"/>
      <c r="C48" s="296"/>
      <c r="D48" s="296"/>
      <c r="E48" s="149"/>
      <c r="F48" s="13"/>
      <c r="G48" s="13"/>
      <c r="H48" s="13"/>
      <c r="I48" s="13"/>
      <c r="J48" s="13"/>
      <c r="K48" s="13"/>
      <c r="L48" s="13"/>
      <c r="M48" s="13"/>
      <c r="N48" s="88">
        <f>SUM(F48:M48)</f>
        <v>0</v>
      </c>
    </row>
    <row r="49" spans="1:14" ht="24" customHeight="1">
      <c r="A49" s="260" t="s">
        <v>84</v>
      </c>
      <c r="B49" s="260"/>
      <c r="C49" s="260"/>
      <c r="D49" s="260"/>
      <c r="E49" s="140"/>
      <c r="F49" s="13"/>
      <c r="G49" s="13"/>
      <c r="H49" s="13"/>
      <c r="I49" s="88"/>
      <c r="J49" s="88"/>
      <c r="K49" s="13"/>
      <c r="L49" s="13"/>
      <c r="M49" s="13"/>
      <c r="N49" s="88">
        <f>SUM(F49:M49)</f>
        <v>0</v>
      </c>
    </row>
    <row r="50" spans="1:14" ht="24" customHeight="1">
      <c r="A50" s="251" t="s">
        <v>98</v>
      </c>
      <c r="B50" s="251"/>
      <c r="C50" s="251"/>
      <c r="D50" s="251"/>
      <c r="E50" s="135"/>
      <c r="F50" s="84"/>
      <c r="G50" s="84"/>
      <c r="H50" s="84"/>
      <c r="I50" s="88"/>
      <c r="J50" s="88"/>
      <c r="K50" s="84"/>
      <c r="L50" s="84"/>
      <c r="M50" s="84"/>
      <c r="N50" s="88"/>
    </row>
    <row r="51" spans="1:14">
      <c r="A51" s="296" t="s">
        <v>85</v>
      </c>
      <c r="B51" s="296"/>
      <c r="C51" s="296"/>
      <c r="D51" s="296"/>
      <c r="E51" s="149"/>
      <c r="F51" s="13"/>
      <c r="G51" s="13"/>
      <c r="H51" s="13"/>
      <c r="I51" s="13"/>
      <c r="J51" s="13"/>
      <c r="K51" s="13"/>
      <c r="L51" s="13"/>
      <c r="M51" s="13"/>
      <c r="N51" s="88">
        <f>SUM(F51:M51)</f>
        <v>0</v>
      </c>
    </row>
    <row r="52" spans="1:14">
      <c r="A52" s="251" t="s">
        <v>86</v>
      </c>
      <c r="B52" s="251"/>
      <c r="C52" s="251"/>
      <c r="D52" s="251"/>
      <c r="E52" s="135"/>
      <c r="F52" s="13"/>
      <c r="G52" s="13"/>
      <c r="H52" s="13"/>
      <c r="I52" s="13"/>
      <c r="J52" s="13"/>
      <c r="K52" s="13"/>
      <c r="L52" s="13"/>
      <c r="M52" s="13"/>
      <c r="N52" s="88">
        <f>SUM(F52:M52)</f>
        <v>0</v>
      </c>
    </row>
    <row r="53" spans="1:14">
      <c r="A53" s="251" t="s">
        <v>200</v>
      </c>
      <c r="B53" s="251"/>
      <c r="C53" s="251"/>
      <c r="D53" s="251"/>
      <c r="E53" s="135"/>
      <c r="F53" s="13"/>
      <c r="G53" s="13"/>
      <c r="H53" s="13"/>
      <c r="I53" s="88">
        <f>6222+44599+1323+127971</f>
        <v>180115</v>
      </c>
      <c r="J53" s="88"/>
      <c r="K53" s="13"/>
      <c r="L53" s="13"/>
      <c r="M53" s="13"/>
      <c r="N53" s="88">
        <f>SUM(F53:M53)</f>
        <v>180115</v>
      </c>
    </row>
    <row r="54" spans="1:14">
      <c r="A54" s="254" t="s">
        <v>252</v>
      </c>
      <c r="B54" s="254"/>
      <c r="C54" s="254"/>
      <c r="D54" s="254"/>
      <c r="E54" s="137"/>
      <c r="F54" s="13"/>
      <c r="G54" s="13"/>
      <c r="H54" s="89">
        <f>SUM(H48:H53)</f>
        <v>0</v>
      </c>
      <c r="I54" s="89">
        <f>SUM(I48:I53)</f>
        <v>180115</v>
      </c>
      <c r="J54" s="89"/>
      <c r="K54" s="89">
        <f>SUM(K48:K53)</f>
        <v>0</v>
      </c>
      <c r="L54" s="89"/>
      <c r="M54" s="89"/>
      <c r="N54" s="89">
        <f>SUM(N48:N53)</f>
        <v>180115</v>
      </c>
    </row>
    <row r="55" spans="1:14">
      <c r="A55" s="277"/>
      <c r="B55" s="277"/>
      <c r="C55" s="277"/>
      <c r="D55" s="277"/>
      <c r="E55" s="144"/>
      <c r="F55" s="13"/>
      <c r="G55" s="13"/>
      <c r="H55" s="13"/>
      <c r="I55" s="13"/>
      <c r="J55" s="13"/>
      <c r="K55" s="13"/>
      <c r="L55" s="13"/>
      <c r="M55" s="13"/>
      <c r="N55" s="13"/>
    </row>
    <row r="56" spans="1:14">
      <c r="A56" s="254" t="s">
        <v>87</v>
      </c>
      <c r="B56" s="254"/>
      <c r="C56" s="254"/>
      <c r="D56" s="254"/>
      <c r="E56" s="89">
        <f>+E54+E46</f>
        <v>4266</v>
      </c>
      <c r="F56" s="89">
        <f>+F54+F46</f>
        <v>69424</v>
      </c>
      <c r="G56" s="89">
        <f>+G54+G46</f>
        <v>41000</v>
      </c>
      <c r="H56" s="89">
        <f>+H54+H46</f>
        <v>635</v>
      </c>
      <c r="I56" s="89">
        <f t="shared" ref="I56:N56" si="6">+I54+I46</f>
        <v>185115</v>
      </c>
      <c r="J56" s="89">
        <f t="shared" si="6"/>
        <v>480</v>
      </c>
      <c r="K56" s="89">
        <f t="shared" si="6"/>
        <v>5000</v>
      </c>
      <c r="L56" s="89">
        <f t="shared" si="6"/>
        <v>499</v>
      </c>
      <c r="M56" s="89">
        <f t="shared" si="6"/>
        <v>500</v>
      </c>
      <c r="N56" s="89">
        <f t="shared" si="6"/>
        <v>306919</v>
      </c>
    </row>
    <row r="57" spans="1:14">
      <c r="N57" s="93"/>
    </row>
    <row r="58" spans="1:14">
      <c r="N58" s="93">
        <f>SUM(E56:M56)</f>
        <v>306919</v>
      </c>
    </row>
  </sheetData>
  <mergeCells count="56">
    <mergeCell ref="A4:N4"/>
    <mergeCell ref="A5:D6"/>
    <mergeCell ref="A7:D7"/>
    <mergeCell ref="A1:N1"/>
    <mergeCell ref="A2:N2"/>
    <mergeCell ref="A3:N3"/>
    <mergeCell ref="E5:N5"/>
    <mergeCell ref="A12:D12"/>
    <mergeCell ref="A13:D13"/>
    <mergeCell ref="A14:D14"/>
    <mergeCell ref="A15:D15"/>
    <mergeCell ref="A8:D8"/>
    <mergeCell ref="A9:D9"/>
    <mergeCell ref="A10:D10"/>
    <mergeCell ref="A11:D11"/>
    <mergeCell ref="A20:D20"/>
    <mergeCell ref="A21:D21"/>
    <mergeCell ref="A22:D22"/>
    <mergeCell ref="A23:D23"/>
    <mergeCell ref="A16:D16"/>
    <mergeCell ref="A17:D17"/>
    <mergeCell ref="A18:D18"/>
    <mergeCell ref="A19:D19"/>
    <mergeCell ref="A28:D28"/>
    <mergeCell ref="A29:D29"/>
    <mergeCell ref="A30:D30"/>
    <mergeCell ref="A31:D31"/>
    <mergeCell ref="A24:D24"/>
    <mergeCell ref="A25:D25"/>
    <mergeCell ref="A26:D26"/>
    <mergeCell ref="A27:D27"/>
    <mergeCell ref="A36:D36"/>
    <mergeCell ref="A37:D37"/>
    <mergeCell ref="A38:D38"/>
    <mergeCell ref="A39:D39"/>
    <mergeCell ref="A32:D32"/>
    <mergeCell ref="A33:D33"/>
    <mergeCell ref="A34:D34"/>
    <mergeCell ref="A35:D35"/>
    <mergeCell ref="A44:D44"/>
    <mergeCell ref="A45:D45"/>
    <mergeCell ref="A46:D46"/>
    <mergeCell ref="A47:D47"/>
    <mergeCell ref="A40:D40"/>
    <mergeCell ref="A41:D41"/>
    <mergeCell ref="A42:D42"/>
    <mergeCell ref="A43:D43"/>
    <mergeCell ref="A56:D56"/>
    <mergeCell ref="A53:D53"/>
    <mergeCell ref="A54:D54"/>
    <mergeCell ref="A55:D55"/>
    <mergeCell ref="A48:D48"/>
    <mergeCell ref="A49:D49"/>
    <mergeCell ref="A51:D51"/>
    <mergeCell ref="A52:D52"/>
    <mergeCell ref="A50:D50"/>
  </mergeCells>
  <phoneticPr fontId="9" type="noConversion"/>
  <printOptions horizontalCentered="1"/>
  <pageMargins left="0.39370078740157483" right="0.27559055118110237" top="0.39" bottom="0.35433070866141736" header="0.27559055118110237" footer="0.19685039370078741"/>
  <pageSetup paperSize="9" scale="65" orientation="landscape" r:id="rId1"/>
  <headerFooter alignWithMargins="0">
    <oddHeader>&amp;L&amp;8Veresegyház Város Önkormányzat</oddHeader>
    <oddFooter>&amp;LVeresegyház, 2013. Február 07.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H38"/>
  <sheetViews>
    <sheetView tabSelected="1" workbookViewId="0">
      <selection activeCell="K11" sqref="K11"/>
    </sheetView>
  </sheetViews>
  <sheetFormatPr defaultRowHeight="12.75"/>
  <cols>
    <col min="1" max="2" width="9.28515625" customWidth="1"/>
    <col min="4" max="4" width="15.140625" customWidth="1"/>
    <col min="5" max="5" width="13.140625" customWidth="1"/>
    <col min="6" max="6" width="11.7109375" customWidth="1"/>
    <col min="7" max="7" width="11.85546875" customWidth="1"/>
    <col min="8" max="8" width="12.85546875" customWidth="1"/>
  </cols>
  <sheetData>
    <row r="1" spans="1:8">
      <c r="A1" s="280" t="s">
        <v>122</v>
      </c>
      <c r="B1" s="280"/>
      <c r="C1" s="280"/>
      <c r="D1" s="280"/>
      <c r="E1" s="280"/>
      <c r="F1" s="280"/>
      <c r="G1" s="280"/>
      <c r="H1" s="280"/>
    </row>
    <row r="2" spans="1:8">
      <c r="A2" s="291"/>
      <c r="B2" s="291"/>
      <c r="C2" s="291"/>
      <c r="D2" s="291"/>
      <c r="E2" s="291"/>
      <c r="F2" s="291"/>
      <c r="G2" s="291"/>
      <c r="H2" s="291"/>
    </row>
    <row r="3" spans="1:8">
      <c r="A3" s="278" t="s">
        <v>160</v>
      </c>
      <c r="B3" s="278"/>
      <c r="C3" s="278"/>
      <c r="D3" s="278"/>
      <c r="E3" s="278"/>
      <c r="F3" s="278"/>
      <c r="G3" s="278"/>
      <c r="H3" s="278"/>
    </row>
    <row r="4" spans="1:8">
      <c r="A4" s="278" t="s">
        <v>137</v>
      </c>
      <c r="B4" s="278"/>
      <c r="C4" s="278"/>
      <c r="D4" s="278"/>
      <c r="E4" s="278"/>
      <c r="F4" s="278"/>
      <c r="G4" s="278"/>
      <c r="H4" s="278"/>
    </row>
    <row r="5" spans="1:8">
      <c r="A5" s="279" t="s">
        <v>2</v>
      </c>
      <c r="B5" s="279"/>
      <c r="C5" s="279"/>
      <c r="D5" s="279"/>
      <c r="E5" s="279"/>
      <c r="F5" s="279"/>
      <c r="G5" s="279"/>
      <c r="H5" s="279"/>
    </row>
    <row r="6" spans="1:8" ht="12.75" customHeight="1">
      <c r="A6" s="290" t="s">
        <v>3</v>
      </c>
      <c r="B6" s="290"/>
      <c r="C6" s="290"/>
      <c r="D6" s="290"/>
      <c r="E6" s="287" t="s">
        <v>5</v>
      </c>
      <c r="F6" s="289" t="s">
        <v>101</v>
      </c>
      <c r="G6" s="289" t="s">
        <v>158</v>
      </c>
      <c r="H6" s="290" t="s">
        <v>9</v>
      </c>
    </row>
    <row r="7" spans="1:8" ht="21" customHeight="1">
      <c r="A7" s="290"/>
      <c r="B7" s="290"/>
      <c r="C7" s="290"/>
      <c r="D7" s="290"/>
      <c r="E7" s="288"/>
      <c r="F7" s="289"/>
      <c r="G7" s="289"/>
      <c r="H7" s="290"/>
    </row>
    <row r="8" spans="1:8">
      <c r="A8" s="254" t="s">
        <v>22</v>
      </c>
      <c r="B8" s="254"/>
      <c r="C8" s="254"/>
      <c r="D8" s="254"/>
      <c r="E8" s="89">
        <f>SUM(E9:E12)</f>
        <v>244409</v>
      </c>
      <c r="F8" s="89">
        <f>SUM(F9:F12)</f>
        <v>0</v>
      </c>
      <c r="G8" s="89">
        <f>SUM(G9:G12)</f>
        <v>0</v>
      </c>
      <c r="H8" s="89">
        <f>SUM(H9:H12)</f>
        <v>244409</v>
      </c>
    </row>
    <row r="9" spans="1:8">
      <c r="A9" s="296" t="s">
        <v>13</v>
      </c>
      <c r="B9" s="296"/>
      <c r="C9" s="296"/>
      <c r="D9" s="296"/>
      <c r="E9" s="35">
        <f>+'3.1.  Önk. felhalm. '!G10</f>
        <v>0</v>
      </c>
      <c r="F9" s="88">
        <f>+'4. Ph. M-F. '!H35</f>
        <v>0</v>
      </c>
      <c r="G9" s="88">
        <f>+'5. Ktv-i szervek M-F.bev '!G35</f>
        <v>0</v>
      </c>
      <c r="H9" s="13">
        <f>SUM(E9:G9)</f>
        <v>0</v>
      </c>
    </row>
    <row r="10" spans="1:8" ht="12.75" customHeight="1">
      <c r="A10" s="315" t="s">
        <v>16</v>
      </c>
      <c r="B10" s="315"/>
      <c r="C10" s="315"/>
      <c r="D10" s="315"/>
      <c r="E10" s="85">
        <f>+'3.1.  Önk. felhalm. '!G11</f>
        <v>244409</v>
      </c>
      <c r="F10" s="13">
        <v>0</v>
      </c>
      <c r="G10" s="13"/>
      <c r="H10" s="85">
        <f>SUM(E10:G10)</f>
        <v>244409</v>
      </c>
    </row>
    <row r="11" spans="1:8" ht="12.75" customHeight="1">
      <c r="A11" s="316" t="s">
        <v>14</v>
      </c>
      <c r="B11" s="316"/>
      <c r="C11" s="316"/>
      <c r="D11" s="316"/>
      <c r="E11" s="35">
        <f>+'3.1.  Önk. felhalm. '!G12</f>
        <v>0</v>
      </c>
      <c r="F11" s="13">
        <v>0</v>
      </c>
      <c r="G11" s="13"/>
      <c r="H11" s="84">
        <f>SUM(E11:G11)</f>
        <v>0</v>
      </c>
    </row>
    <row r="12" spans="1:8" ht="12.75" customHeight="1">
      <c r="A12" s="316" t="s">
        <v>15</v>
      </c>
      <c r="B12" s="316"/>
      <c r="C12" s="316"/>
      <c r="D12" s="316"/>
      <c r="E12" s="35">
        <f>+'3.1.  Önk. felhalm. '!G13</f>
        <v>0</v>
      </c>
      <c r="F12" s="13">
        <v>0</v>
      </c>
      <c r="G12" s="13"/>
      <c r="H12" s="84">
        <f>SUM(E12:G12)</f>
        <v>0</v>
      </c>
    </row>
    <row r="13" spans="1:8" ht="12.75" customHeight="1">
      <c r="A13" s="314"/>
      <c r="B13" s="314"/>
      <c r="C13" s="314"/>
      <c r="D13" s="314"/>
      <c r="E13" s="35"/>
      <c r="F13" s="13"/>
      <c r="G13" s="13"/>
      <c r="H13" s="13"/>
    </row>
    <row r="14" spans="1:8" ht="12.75" customHeight="1">
      <c r="A14" s="314"/>
      <c r="B14" s="314"/>
      <c r="C14" s="314"/>
      <c r="D14" s="314"/>
      <c r="E14" s="35"/>
      <c r="F14" s="13"/>
      <c r="G14" s="13"/>
      <c r="H14" s="13"/>
    </row>
    <row r="15" spans="1:8" ht="12.75" customHeight="1">
      <c r="A15" s="317" t="s">
        <v>114</v>
      </c>
      <c r="B15" s="317"/>
      <c r="C15" s="317"/>
      <c r="D15" s="317"/>
      <c r="E15" s="89">
        <f>+'3.1.  Önk. felhalm. '!G16</f>
        <v>0</v>
      </c>
      <c r="F15" s="89">
        <f>+'4. Ph. M-F. '!H38</f>
        <v>0</v>
      </c>
      <c r="G15" s="89">
        <f>+'5. Ktv-i szervek M-F.bev '!G38</f>
        <v>0</v>
      </c>
      <c r="H15" s="89">
        <f>SUM(E15:G15)</f>
        <v>0</v>
      </c>
    </row>
    <row r="16" spans="1:8" ht="12.75" customHeight="1">
      <c r="A16" s="318"/>
      <c r="B16" s="318"/>
      <c r="C16" s="318"/>
      <c r="D16" s="318"/>
      <c r="E16" s="35"/>
      <c r="F16" s="13"/>
      <c r="G16" s="13"/>
      <c r="H16" s="89"/>
    </row>
    <row r="17" spans="1:8" ht="12.75" customHeight="1">
      <c r="A17" s="316"/>
      <c r="B17" s="316"/>
      <c r="C17" s="316"/>
      <c r="D17" s="316"/>
      <c r="E17" s="35"/>
      <c r="F17" s="13"/>
      <c r="G17" s="13"/>
      <c r="H17" s="89"/>
    </row>
    <row r="18" spans="1:8" ht="12.75" customHeight="1">
      <c r="A18" s="313" t="s">
        <v>119</v>
      </c>
      <c r="B18" s="313"/>
      <c r="C18" s="313"/>
      <c r="D18" s="313"/>
      <c r="E18" s="89">
        <f>+'3.1.  Önk. felhalm. '!G19</f>
        <v>148902</v>
      </c>
      <c r="F18" s="89">
        <f>+'4. Ph. M-F. '!H41</f>
        <v>0</v>
      </c>
      <c r="G18" s="89">
        <f>+'5. Ktv-i szervek M-F.bev '!G41</f>
        <v>0</v>
      </c>
      <c r="H18" s="89">
        <f>SUM(E18:G18)</f>
        <v>148902</v>
      </c>
    </row>
    <row r="19" spans="1:8">
      <c r="A19" s="254"/>
      <c r="B19" s="254"/>
      <c r="C19" s="254"/>
      <c r="D19" s="254"/>
      <c r="E19" s="13"/>
      <c r="F19" s="13"/>
      <c r="G19" s="13"/>
      <c r="H19" s="89"/>
    </row>
    <row r="20" spans="1:8">
      <c r="A20" s="266"/>
      <c r="B20" s="266"/>
      <c r="C20" s="266"/>
      <c r="D20" s="266"/>
      <c r="E20" s="21"/>
      <c r="F20" s="13"/>
      <c r="G20" s="13"/>
      <c r="H20" s="89"/>
    </row>
    <row r="21" spans="1:8">
      <c r="A21" s="298"/>
      <c r="B21" s="298"/>
      <c r="C21" s="298"/>
      <c r="D21" s="298"/>
      <c r="E21" s="21"/>
      <c r="F21" s="13"/>
      <c r="G21" s="13"/>
      <c r="H21" s="89"/>
    </row>
    <row r="22" spans="1:8">
      <c r="A22" s="297" t="s">
        <v>30</v>
      </c>
      <c r="B22" s="297"/>
      <c r="C22" s="297"/>
      <c r="D22" s="297"/>
      <c r="E22" s="89">
        <f>+'3.1.  Önk. felhalm. '!G22</f>
        <v>22500</v>
      </c>
      <c r="F22" s="89">
        <f>+'4. Ph. M-F. '!H44</f>
        <v>0</v>
      </c>
      <c r="G22" s="89">
        <f>+'5. Ktv-i szervek M-F.bev '!G44</f>
        <v>0</v>
      </c>
      <c r="H22" s="89">
        <f>SUM(E22:G22)</f>
        <v>22500</v>
      </c>
    </row>
    <row r="23" spans="1:8">
      <c r="A23" s="298"/>
      <c r="B23" s="298"/>
      <c r="C23" s="298"/>
      <c r="D23" s="298"/>
      <c r="E23" s="21"/>
      <c r="F23" s="13"/>
      <c r="G23" s="13"/>
      <c r="H23" s="13"/>
    </row>
    <row r="24" spans="1:8">
      <c r="A24" s="251"/>
      <c r="B24" s="251"/>
      <c r="C24" s="251"/>
      <c r="D24" s="251"/>
      <c r="E24" s="34"/>
      <c r="F24" s="14"/>
      <c r="G24" s="14"/>
      <c r="H24" s="14"/>
    </row>
    <row r="25" spans="1:8" ht="24" customHeight="1">
      <c r="A25" s="294" t="s">
        <v>120</v>
      </c>
      <c r="B25" s="294"/>
      <c r="C25" s="294"/>
      <c r="D25" s="294"/>
      <c r="E25" s="89">
        <f>+E22+E18+E15+E8</f>
        <v>415811</v>
      </c>
      <c r="F25" s="89">
        <f>+F22+F18+F15+F8</f>
        <v>0</v>
      </c>
      <c r="G25" s="89">
        <f>+G22+G18+G15+G8</f>
        <v>0</v>
      </c>
      <c r="H25" s="89">
        <f>+H22+H18+H15+H8</f>
        <v>415811</v>
      </c>
    </row>
    <row r="26" spans="1:8">
      <c r="A26" s="254"/>
      <c r="B26" s="254"/>
      <c r="C26" s="254"/>
      <c r="D26" s="254"/>
      <c r="E26" s="7"/>
      <c r="F26" s="7"/>
      <c r="G26" s="7"/>
      <c r="H26" s="7"/>
    </row>
    <row r="27" spans="1:8">
      <c r="A27" s="296" t="s">
        <v>50</v>
      </c>
      <c r="B27" s="296"/>
      <c r="C27" s="296"/>
      <c r="D27" s="296"/>
      <c r="E27" s="85">
        <f>+'3.1.  Önk. felhalm. '!G27</f>
        <v>0</v>
      </c>
      <c r="F27" s="85">
        <f>+'4. Ph. M-F. '!H49</f>
        <v>0</v>
      </c>
      <c r="G27" s="85">
        <f>+'5. Ktv-i szervek M-F.bev '!G49</f>
        <v>0</v>
      </c>
      <c r="H27" s="85">
        <f t="shared" ref="H27:H32" si="0">SUM(E27:G27)</f>
        <v>0</v>
      </c>
    </row>
    <row r="28" spans="1:8" ht="24" customHeight="1">
      <c r="A28" s="260" t="s">
        <v>84</v>
      </c>
      <c r="B28" s="260"/>
      <c r="C28" s="260"/>
      <c r="D28" s="260"/>
      <c r="E28" s="85">
        <f>+'3.1.  Önk. felhalm. '!G28</f>
        <v>0</v>
      </c>
      <c r="F28" s="85">
        <f>+'4. Ph. M-F. '!H50</f>
        <v>0</v>
      </c>
      <c r="G28" s="85">
        <f>+'5. Ktv-i szervek M-F.bev '!G50</f>
        <v>0</v>
      </c>
      <c r="H28" s="85">
        <f t="shared" si="0"/>
        <v>0</v>
      </c>
    </row>
    <row r="29" spans="1:8">
      <c r="A29" s="251" t="s">
        <v>98</v>
      </c>
      <c r="B29" s="251"/>
      <c r="C29" s="251"/>
      <c r="D29" s="251"/>
      <c r="E29" s="85">
        <f>+'3.1.  Önk. felhalm. '!G29</f>
        <v>0</v>
      </c>
      <c r="F29" s="85">
        <f>+'4. Ph. M-F. '!H51</f>
        <v>0</v>
      </c>
      <c r="G29" s="85">
        <f>+'5. Ktv-i szervek M-F.bev '!G51</f>
        <v>18008</v>
      </c>
      <c r="H29" s="85">
        <f t="shared" si="0"/>
        <v>18008</v>
      </c>
    </row>
    <row r="30" spans="1:8">
      <c r="A30" s="296" t="s">
        <v>85</v>
      </c>
      <c r="B30" s="296"/>
      <c r="C30" s="296"/>
      <c r="D30" s="296"/>
      <c r="E30" s="85">
        <f>+'3.1.  Önk. felhalm. '!G30</f>
        <v>0</v>
      </c>
      <c r="F30" s="7"/>
      <c r="G30" s="7"/>
      <c r="H30" s="85">
        <f t="shared" si="0"/>
        <v>0</v>
      </c>
    </row>
    <row r="31" spans="1:8">
      <c r="A31" s="251" t="s">
        <v>86</v>
      </c>
      <c r="B31" s="251"/>
      <c r="C31" s="251"/>
      <c r="D31" s="251"/>
      <c r="E31" s="85">
        <f>+'3.1.  Önk. felhalm. '!G31</f>
        <v>782679</v>
      </c>
      <c r="F31" s="7"/>
      <c r="G31" s="7"/>
      <c r="H31" s="85">
        <f t="shared" si="0"/>
        <v>782679</v>
      </c>
    </row>
    <row r="32" spans="1:8">
      <c r="A32" s="251" t="s">
        <v>200</v>
      </c>
      <c r="B32" s="251"/>
      <c r="C32" s="251"/>
      <c r="D32" s="251"/>
      <c r="E32" s="85">
        <f>+'3.1.  Önk. felhalm. '!G32</f>
        <v>1650</v>
      </c>
      <c r="F32" s="7"/>
      <c r="G32" s="7"/>
      <c r="H32" s="85">
        <f t="shared" si="0"/>
        <v>1650</v>
      </c>
    </row>
    <row r="33" spans="1:8">
      <c r="A33" s="251"/>
      <c r="B33" s="251"/>
      <c r="C33" s="251"/>
      <c r="D33" s="251"/>
      <c r="E33" s="7"/>
      <c r="F33" s="7"/>
      <c r="G33" s="7"/>
      <c r="H33" s="7"/>
    </row>
    <row r="34" spans="1:8">
      <c r="A34" s="254" t="s">
        <v>201</v>
      </c>
      <c r="B34" s="254"/>
      <c r="C34" s="254"/>
      <c r="D34" s="254"/>
      <c r="E34" s="89">
        <f>SUM(E27:E33)</f>
        <v>784329</v>
      </c>
      <c r="F34" s="89">
        <f>SUM(F27:F33)</f>
        <v>0</v>
      </c>
      <c r="G34" s="89">
        <f>SUM(G27:G33)</f>
        <v>18008</v>
      </c>
      <c r="H34" s="89">
        <f>SUM(H27:H33)</f>
        <v>802337</v>
      </c>
    </row>
    <row r="35" spans="1:8">
      <c r="A35" s="247" t="s">
        <v>424</v>
      </c>
      <c r="B35" s="263"/>
      <c r="C35" s="263"/>
      <c r="D35" s="248"/>
      <c r="E35" s="7"/>
      <c r="F35" s="7"/>
      <c r="G35" s="88">
        <v>-18008</v>
      </c>
      <c r="H35" s="88">
        <f>SUM(E35:G35)</f>
        <v>-18008</v>
      </c>
    </row>
    <row r="36" spans="1:8">
      <c r="A36" s="254" t="s">
        <v>97</v>
      </c>
      <c r="B36" s="254"/>
      <c r="C36" s="254"/>
      <c r="D36" s="254"/>
      <c r="E36" s="89">
        <f>+E34+E25</f>
        <v>1200140</v>
      </c>
      <c r="F36" s="89">
        <f>+F34+F25</f>
        <v>0</v>
      </c>
      <c r="G36" s="89">
        <f>+G34+G25+G35</f>
        <v>0</v>
      </c>
      <c r="H36" s="89">
        <f>+H34+H25+H35</f>
        <v>1200140</v>
      </c>
    </row>
    <row r="38" spans="1:8">
      <c r="H38" s="93"/>
    </row>
  </sheetData>
  <mergeCells count="39">
    <mergeCell ref="A20:D20"/>
    <mergeCell ref="A16:D16"/>
    <mergeCell ref="A22:D22"/>
    <mergeCell ref="A36:D36"/>
    <mergeCell ref="A31:D31"/>
    <mergeCell ref="A32:D32"/>
    <mergeCell ref="A33:D33"/>
    <mergeCell ref="A34:D34"/>
    <mergeCell ref="A35:D35"/>
    <mergeCell ref="A30:D30"/>
    <mergeCell ref="A24:D24"/>
    <mergeCell ref="A25:D25"/>
    <mergeCell ref="A29:D29"/>
    <mergeCell ref="A8:D8"/>
    <mergeCell ref="A26:D26"/>
    <mergeCell ref="A27:D27"/>
    <mergeCell ref="A28:D28"/>
    <mergeCell ref="A21:D21"/>
    <mergeCell ref="A18:D18"/>
    <mergeCell ref="A13:D13"/>
    <mergeCell ref="A14:D14"/>
    <mergeCell ref="A19:D19"/>
    <mergeCell ref="A23:D23"/>
    <mergeCell ref="A9:D9"/>
    <mergeCell ref="A10:D10"/>
    <mergeCell ref="A11:D11"/>
    <mergeCell ref="A12:D12"/>
    <mergeCell ref="A15:D15"/>
    <mergeCell ref="A17:D17"/>
    <mergeCell ref="A1:H1"/>
    <mergeCell ref="A3:H3"/>
    <mergeCell ref="A6:D7"/>
    <mergeCell ref="E6:E7"/>
    <mergeCell ref="F6:F7"/>
    <mergeCell ref="G6:G7"/>
    <mergeCell ref="H6:H7"/>
    <mergeCell ref="A5:H5"/>
    <mergeCell ref="A2:H2"/>
    <mergeCell ref="A4:H4"/>
  </mergeCells>
  <phoneticPr fontId="9" type="noConversion"/>
  <printOptions horizontalCentered="1"/>
  <pageMargins left="0.55118110236220474" right="0.43307086614173229" top="0.98425196850393704" bottom="0.98425196850393704" header="0.51181102362204722" footer="0.51181102362204722"/>
  <pageSetup paperSize="9" orientation="portrait" r:id="rId1"/>
  <headerFooter alignWithMargins="0">
    <oddHeader>&amp;LVeresegyház Város Önkormányzat</oddHeader>
    <oddFooter>&amp;LVeresegyház, 2013. Február 07.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G37"/>
  <sheetViews>
    <sheetView topLeftCell="A22" zoomScaleNormal="100" workbookViewId="0">
      <selection activeCell="L35" sqref="L35"/>
    </sheetView>
  </sheetViews>
  <sheetFormatPr defaultRowHeight="12.75"/>
  <cols>
    <col min="1" max="2" width="9.28515625" customWidth="1"/>
    <col min="4" max="4" width="10.28515625" customWidth="1"/>
    <col min="5" max="5" width="13.42578125" customWidth="1"/>
    <col min="6" max="6" width="13.5703125" customWidth="1"/>
    <col min="7" max="7" width="18.85546875" customWidth="1"/>
  </cols>
  <sheetData>
    <row r="1" spans="1:7">
      <c r="A1" s="280" t="s">
        <v>412</v>
      </c>
      <c r="B1" s="280"/>
      <c r="C1" s="280"/>
      <c r="D1" s="280"/>
      <c r="E1" s="280"/>
      <c r="F1" s="280"/>
      <c r="G1" s="280"/>
    </row>
    <row r="2" spans="1:7">
      <c r="A2" s="291"/>
      <c r="B2" s="291"/>
      <c r="C2" s="291"/>
      <c r="D2" s="291"/>
      <c r="E2" s="291"/>
      <c r="F2" s="291"/>
      <c r="G2" s="291"/>
    </row>
    <row r="3" spans="1:7">
      <c r="A3" s="278" t="s">
        <v>140</v>
      </c>
      <c r="B3" s="278"/>
      <c r="C3" s="278"/>
      <c r="D3" s="278"/>
      <c r="E3" s="278"/>
      <c r="F3" s="278"/>
      <c r="G3" s="278"/>
    </row>
    <row r="4" spans="1:7">
      <c r="A4" s="278" t="s">
        <v>139</v>
      </c>
      <c r="B4" s="278"/>
      <c r="C4" s="278"/>
      <c r="D4" s="278"/>
      <c r="E4" s="278"/>
      <c r="F4" s="278"/>
      <c r="G4" s="278"/>
    </row>
    <row r="5" spans="1:7">
      <c r="A5" s="45"/>
      <c r="B5" s="45"/>
      <c r="C5" s="45"/>
      <c r="D5" s="45"/>
      <c r="E5" s="45"/>
      <c r="F5" s="45"/>
      <c r="G5" s="45"/>
    </row>
    <row r="6" spans="1:7">
      <c r="A6" s="279" t="s">
        <v>2</v>
      </c>
      <c r="B6" s="279"/>
      <c r="C6" s="279"/>
      <c r="D6" s="279"/>
      <c r="E6" s="279"/>
      <c r="F6" s="279"/>
      <c r="G6" s="279"/>
    </row>
    <row r="7" spans="1:7" ht="12.75" customHeight="1">
      <c r="A7" s="281" t="s">
        <v>3</v>
      </c>
      <c r="B7" s="282"/>
      <c r="C7" s="282"/>
      <c r="D7" s="283"/>
      <c r="E7" s="287" t="s">
        <v>83</v>
      </c>
      <c r="F7" s="287" t="s">
        <v>133</v>
      </c>
      <c r="G7" s="326" t="s">
        <v>6</v>
      </c>
    </row>
    <row r="8" spans="1:7" ht="24" customHeight="1">
      <c r="A8" s="284"/>
      <c r="B8" s="285"/>
      <c r="C8" s="285"/>
      <c r="D8" s="286"/>
      <c r="E8" s="288"/>
      <c r="F8" s="288"/>
      <c r="G8" s="327"/>
    </row>
    <row r="9" spans="1:7">
      <c r="A9" s="254" t="s">
        <v>22</v>
      </c>
      <c r="B9" s="254"/>
      <c r="C9" s="254"/>
      <c r="D9" s="254"/>
      <c r="E9" s="94">
        <f>+' 3.1.1. Önk.felh.köt.'!I9</f>
        <v>72433</v>
      </c>
      <c r="F9" s="94">
        <f>+'3.1.2.  Önk.felh.önként'!G9</f>
        <v>171976</v>
      </c>
      <c r="G9" s="94">
        <f>+E9+F9</f>
        <v>244409</v>
      </c>
    </row>
    <row r="10" spans="1:7">
      <c r="A10" s="296" t="s">
        <v>13</v>
      </c>
      <c r="B10" s="296"/>
      <c r="C10" s="296"/>
      <c r="D10" s="296"/>
      <c r="E10" s="13">
        <f>+' 3.1.1. Önk.felh.köt.'!I10</f>
        <v>0</v>
      </c>
      <c r="F10" s="85">
        <f>+'3.1.2.  Önk.felh.önként'!G10</f>
        <v>0</v>
      </c>
      <c r="G10" s="13">
        <f t="shared" ref="G10:G22" si="0">+E10+F10</f>
        <v>0</v>
      </c>
    </row>
    <row r="11" spans="1:7">
      <c r="A11" s="315" t="s">
        <v>16</v>
      </c>
      <c r="B11" s="315"/>
      <c r="C11" s="315"/>
      <c r="D11" s="315"/>
      <c r="E11" s="85">
        <f>+' 3.1.1. Önk.felh.köt.'!I11</f>
        <v>72433</v>
      </c>
      <c r="F11" s="85">
        <f>+'3.1.2.  Önk.felh.önként'!G11</f>
        <v>171976</v>
      </c>
      <c r="G11" s="85">
        <f t="shared" si="0"/>
        <v>244409</v>
      </c>
    </row>
    <row r="12" spans="1:7">
      <c r="A12" s="316" t="s">
        <v>14</v>
      </c>
      <c r="B12" s="316"/>
      <c r="C12" s="316"/>
      <c r="D12" s="316"/>
      <c r="E12" s="13">
        <f>+' 3.1.1. Önk.felh.köt.'!I12</f>
        <v>0</v>
      </c>
      <c r="F12" s="85">
        <f>+'3.1.2.  Önk.felh.önként'!G12</f>
        <v>0</v>
      </c>
      <c r="G12" s="13">
        <f t="shared" si="0"/>
        <v>0</v>
      </c>
    </row>
    <row r="13" spans="1:7">
      <c r="A13" s="316" t="s">
        <v>15</v>
      </c>
      <c r="B13" s="316"/>
      <c r="C13" s="316"/>
      <c r="D13" s="316"/>
      <c r="E13" s="13">
        <f>+' 3.1.1. Önk.felh.köt.'!I13</f>
        <v>0</v>
      </c>
      <c r="F13" s="85">
        <f>+'3.1.2.  Önk.felh.önként'!G13</f>
        <v>0</v>
      </c>
      <c r="G13" s="13">
        <f t="shared" si="0"/>
        <v>0</v>
      </c>
    </row>
    <row r="14" spans="1:7">
      <c r="A14" s="314"/>
      <c r="B14" s="314"/>
      <c r="C14" s="314"/>
      <c r="D14" s="314"/>
      <c r="E14" s="35"/>
      <c r="F14" s="13"/>
      <c r="G14" s="13"/>
    </row>
    <row r="15" spans="1:7">
      <c r="A15" s="314"/>
      <c r="B15" s="314"/>
      <c r="C15" s="314"/>
      <c r="D15" s="314"/>
      <c r="E15" s="35"/>
      <c r="F15" s="13"/>
      <c r="G15" s="13"/>
    </row>
    <row r="16" spans="1:7" ht="12.75" customHeight="1">
      <c r="A16" s="317" t="s">
        <v>114</v>
      </c>
      <c r="B16" s="317"/>
      <c r="C16" s="317"/>
      <c r="D16" s="317"/>
      <c r="E16" s="95">
        <f>+' 3.1.1. Önk.felh.köt.'!I16</f>
        <v>0</v>
      </c>
      <c r="F16" s="14">
        <f>+'3.1.2.  Önk.felh.önként'!G16</f>
        <v>0</v>
      </c>
      <c r="G16" s="14">
        <f t="shared" si="0"/>
        <v>0</v>
      </c>
    </row>
    <row r="17" spans="1:7">
      <c r="A17" s="316"/>
      <c r="B17" s="316"/>
      <c r="C17" s="316"/>
      <c r="D17" s="316"/>
      <c r="E17" s="35"/>
      <c r="F17" s="13"/>
      <c r="G17" s="13"/>
    </row>
    <row r="18" spans="1:7">
      <c r="A18" s="314"/>
      <c r="B18" s="314"/>
      <c r="C18" s="314"/>
      <c r="D18" s="314"/>
      <c r="E18" s="35"/>
      <c r="F18" s="13"/>
      <c r="G18" s="13"/>
    </row>
    <row r="19" spans="1:7" ht="21" customHeight="1">
      <c r="A19" s="323" t="s">
        <v>119</v>
      </c>
      <c r="B19" s="324"/>
      <c r="C19" s="324"/>
      <c r="D19" s="325"/>
      <c r="E19" s="94">
        <f>+' 3.1.1. Önk.felh.köt.'!I19</f>
        <v>148902</v>
      </c>
      <c r="F19" s="14">
        <f>+'3.1.2.  Önk.felh.önként'!G19</f>
        <v>0</v>
      </c>
      <c r="G19" s="94">
        <f t="shared" si="0"/>
        <v>148902</v>
      </c>
    </row>
    <row r="20" spans="1:7">
      <c r="A20" s="322"/>
      <c r="B20" s="322"/>
      <c r="C20" s="322"/>
      <c r="D20" s="322"/>
      <c r="E20" s="94"/>
      <c r="F20" s="13"/>
      <c r="G20" s="13"/>
    </row>
    <row r="21" spans="1:7">
      <c r="A21" s="254"/>
      <c r="B21" s="254"/>
      <c r="C21" s="254"/>
      <c r="D21" s="254"/>
      <c r="E21" s="94"/>
      <c r="F21" s="13"/>
      <c r="G21" s="13"/>
    </row>
    <row r="22" spans="1:7">
      <c r="A22" s="297" t="s">
        <v>30</v>
      </c>
      <c r="B22" s="297"/>
      <c r="C22" s="297"/>
      <c r="D22" s="297"/>
      <c r="E22" s="94">
        <f>+' 3.1.1. Önk.felh.köt.'!I22</f>
        <v>22500</v>
      </c>
      <c r="F22" s="89">
        <f>+'3.1.2.  Önk.felh.önként'!G22</f>
        <v>0</v>
      </c>
      <c r="G22" s="94">
        <f t="shared" si="0"/>
        <v>22500</v>
      </c>
    </row>
    <row r="23" spans="1:7">
      <c r="A23" s="298"/>
      <c r="B23" s="298"/>
      <c r="C23" s="298"/>
      <c r="D23" s="298"/>
      <c r="E23" s="21"/>
      <c r="F23" s="13"/>
      <c r="G23" s="13"/>
    </row>
    <row r="24" spans="1:7">
      <c r="A24" s="251"/>
      <c r="B24" s="251"/>
      <c r="C24" s="251"/>
      <c r="D24" s="251"/>
      <c r="E24" s="34"/>
      <c r="F24" s="14"/>
      <c r="G24" s="13"/>
    </row>
    <row r="25" spans="1:7" ht="23.25" customHeight="1">
      <c r="A25" s="294" t="s">
        <v>120</v>
      </c>
      <c r="B25" s="294"/>
      <c r="C25" s="294"/>
      <c r="D25" s="294"/>
      <c r="E25" s="94">
        <f>+E22+E19+E16+E9</f>
        <v>243835</v>
      </c>
      <c r="F25" s="94">
        <f>+F22+F19+F16+F9</f>
        <v>171976</v>
      </c>
      <c r="G25" s="94">
        <f>+G22+G19+G16+G9</f>
        <v>415811</v>
      </c>
    </row>
    <row r="26" spans="1:7">
      <c r="A26" s="254"/>
      <c r="B26" s="254"/>
      <c r="C26" s="254"/>
      <c r="D26" s="254"/>
      <c r="E26" s="7"/>
      <c r="F26" s="7"/>
      <c r="G26" s="7"/>
    </row>
    <row r="27" spans="1:7">
      <c r="A27" s="296" t="s">
        <v>50</v>
      </c>
      <c r="B27" s="296"/>
      <c r="C27" s="296"/>
      <c r="D27" s="296"/>
      <c r="E27" s="13">
        <f>+' 3.1.1. Önk.felh.köt.'!I27</f>
        <v>0</v>
      </c>
      <c r="F27" s="13">
        <f>+'3.1.2.  Önk.felh.önként'!G27</f>
        <v>0</v>
      </c>
      <c r="G27" s="13">
        <f t="shared" ref="G27:G32" si="1">+F27+E27</f>
        <v>0</v>
      </c>
    </row>
    <row r="28" spans="1:7" ht="25.5" customHeight="1">
      <c r="A28" s="260" t="s">
        <v>84</v>
      </c>
      <c r="B28" s="260"/>
      <c r="C28" s="260"/>
      <c r="D28" s="260"/>
      <c r="E28" s="84">
        <f>+' 3.1.1. Önk.felh.köt.'!I28</f>
        <v>0</v>
      </c>
      <c r="F28" s="84">
        <f>+'3.1.2.  Önk.felh.önként'!G28</f>
        <v>0</v>
      </c>
      <c r="G28" s="84">
        <f t="shared" si="1"/>
        <v>0</v>
      </c>
    </row>
    <row r="29" spans="1:7" ht="25.5" customHeight="1">
      <c r="A29" s="251" t="s">
        <v>98</v>
      </c>
      <c r="B29" s="251"/>
      <c r="C29" s="251"/>
      <c r="D29" s="251"/>
      <c r="E29" s="84">
        <f>+' 3.1.1. Önk.felh.köt.'!I29</f>
        <v>0</v>
      </c>
      <c r="F29" s="84">
        <f>+'3.1.2.  Önk.felh.önként'!G29</f>
        <v>0</v>
      </c>
      <c r="G29" s="84">
        <f t="shared" si="1"/>
        <v>0</v>
      </c>
    </row>
    <row r="30" spans="1:7">
      <c r="A30" s="296" t="s">
        <v>85</v>
      </c>
      <c r="B30" s="296"/>
      <c r="C30" s="296"/>
      <c r="D30" s="296"/>
      <c r="E30" s="84">
        <f>+' 3.1.1. Önk.felh.köt.'!I30</f>
        <v>0</v>
      </c>
      <c r="F30" s="84">
        <f>+'3.1.2.  Önk.felh.önként'!G30</f>
        <v>0</v>
      </c>
      <c r="G30" s="84">
        <f t="shared" si="1"/>
        <v>0</v>
      </c>
    </row>
    <row r="31" spans="1:7">
      <c r="A31" s="251" t="s">
        <v>86</v>
      </c>
      <c r="B31" s="251"/>
      <c r="C31" s="251"/>
      <c r="D31" s="251"/>
      <c r="E31" s="84">
        <f>+' 3.1.1. Önk.felh.köt.'!I31</f>
        <v>0</v>
      </c>
      <c r="F31" s="85">
        <f>+'3.1.2.  Önk.felh.önként'!G31</f>
        <v>782679</v>
      </c>
      <c r="G31" s="85">
        <f t="shared" si="1"/>
        <v>782679</v>
      </c>
    </row>
    <row r="32" spans="1:7">
      <c r="A32" s="251" t="s">
        <v>200</v>
      </c>
      <c r="B32" s="251"/>
      <c r="C32" s="251"/>
      <c r="D32" s="251"/>
      <c r="E32" s="84">
        <f>+' 3.1.1. Önk.felh.köt.'!I32</f>
        <v>0</v>
      </c>
      <c r="F32" s="85">
        <f>+'3.1.2.  Önk.felh.önként'!G32</f>
        <v>1650</v>
      </c>
      <c r="G32" s="85">
        <f t="shared" si="1"/>
        <v>1650</v>
      </c>
    </row>
    <row r="33" spans="1:7">
      <c r="A33" s="251"/>
      <c r="B33" s="251"/>
      <c r="C33" s="251"/>
      <c r="D33" s="251"/>
      <c r="E33" s="7"/>
      <c r="F33" s="7"/>
      <c r="G33" s="7"/>
    </row>
    <row r="34" spans="1:7">
      <c r="A34" s="254" t="s">
        <v>199</v>
      </c>
      <c r="B34" s="254"/>
      <c r="C34" s="254"/>
      <c r="D34" s="254"/>
      <c r="E34" s="14">
        <f>SUM(E27:E33)</f>
        <v>0</v>
      </c>
      <c r="F34" s="94">
        <f>SUM(F27:F33)</f>
        <v>784329</v>
      </c>
      <c r="G34" s="94">
        <f>SUM(G27:G33)</f>
        <v>784329</v>
      </c>
    </row>
    <row r="35" spans="1:7">
      <c r="A35" s="277"/>
      <c r="B35" s="277"/>
      <c r="C35" s="277"/>
      <c r="D35" s="277"/>
      <c r="E35" s="7"/>
      <c r="F35" s="7"/>
      <c r="G35" s="7"/>
    </row>
    <row r="36" spans="1:7">
      <c r="A36" s="277"/>
      <c r="B36" s="277"/>
      <c r="C36" s="277"/>
      <c r="D36" s="277"/>
      <c r="E36" s="7"/>
      <c r="F36" s="7"/>
      <c r="G36" s="7"/>
    </row>
    <row r="37" spans="1:7" ht="24" customHeight="1">
      <c r="A37" s="319" t="s">
        <v>97</v>
      </c>
      <c r="B37" s="320"/>
      <c r="C37" s="320"/>
      <c r="D37" s="321"/>
      <c r="E37" s="89">
        <f>+E34+E25</f>
        <v>243835</v>
      </c>
      <c r="F37" s="89">
        <f>+F34+F25</f>
        <v>956305</v>
      </c>
      <c r="G37" s="89">
        <f>+G34+G25</f>
        <v>1200140</v>
      </c>
    </row>
  </sheetData>
  <mergeCells count="38">
    <mergeCell ref="A1:G1"/>
    <mergeCell ref="A2:G2"/>
    <mergeCell ref="A3:G3"/>
    <mergeCell ref="A4:G4"/>
    <mergeCell ref="A13:D13"/>
    <mergeCell ref="A9:D9"/>
    <mergeCell ref="A10:D10"/>
    <mergeCell ref="A11:D11"/>
    <mergeCell ref="A12:D12"/>
    <mergeCell ref="A7:D8"/>
    <mergeCell ref="G7:G8"/>
    <mergeCell ref="F7:F8"/>
    <mergeCell ref="E7:E8"/>
    <mergeCell ref="A6:G6"/>
    <mergeCell ref="A14:D14"/>
    <mergeCell ref="A23:D23"/>
    <mergeCell ref="A24:D24"/>
    <mergeCell ref="A30:D30"/>
    <mergeCell ref="A31:D31"/>
    <mergeCell ref="A21:D21"/>
    <mergeCell ref="A22:D22"/>
    <mergeCell ref="A18:D18"/>
    <mergeCell ref="A20:D20"/>
    <mergeCell ref="A15:D15"/>
    <mergeCell ref="A16:D16"/>
    <mergeCell ref="A17:D17"/>
    <mergeCell ref="A19:D19"/>
    <mergeCell ref="A32:D32"/>
    <mergeCell ref="A25:D25"/>
    <mergeCell ref="A26:D26"/>
    <mergeCell ref="A27:D27"/>
    <mergeCell ref="A28:D28"/>
    <mergeCell ref="A29:D29"/>
    <mergeCell ref="A37:D37"/>
    <mergeCell ref="A33:D33"/>
    <mergeCell ref="A34:D34"/>
    <mergeCell ref="A35:D35"/>
    <mergeCell ref="A36:D36"/>
  </mergeCells>
  <phoneticPr fontId="9" type="noConversion"/>
  <printOptions horizontalCentered="1"/>
  <pageMargins left="0.51181102362204722" right="0.35433070866141736" top="0.98425196850393704" bottom="0.98425196850393704" header="0.51181102362204722" footer="0.51181102362204722"/>
  <pageSetup paperSize="9" orientation="portrait" r:id="rId1"/>
  <headerFooter alignWithMargins="0">
    <oddHeader>&amp;L&amp;8Veresegyház Város Önkormányzat</oddHeader>
    <oddFooter>&amp;LVeresegyház, 2013. Február 07.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38"/>
  <sheetViews>
    <sheetView zoomScaleNormal="100" workbookViewId="0">
      <pane xSplit="4" ySplit="8" topLeftCell="E30" activePane="bottomRight" state="frozen"/>
      <selection activeCell="J34" sqref="J34"/>
      <selection pane="topRight" activeCell="J34" sqref="J34"/>
      <selection pane="bottomLeft" activeCell="J34" sqref="J34"/>
      <selection pane="bottomRight" activeCell="I38" sqref="I38"/>
    </sheetView>
  </sheetViews>
  <sheetFormatPr defaultRowHeight="12.75"/>
  <cols>
    <col min="1" max="2" width="9.28515625" customWidth="1"/>
    <col min="4" max="4" width="10.28515625" customWidth="1"/>
    <col min="5" max="7" width="14.28515625" customWidth="1"/>
    <col min="8" max="8" width="11.42578125" customWidth="1"/>
    <col min="9" max="9" width="10.42578125" customWidth="1"/>
  </cols>
  <sheetData>
    <row r="1" spans="1:9">
      <c r="A1" s="280" t="s">
        <v>331</v>
      </c>
      <c r="B1" s="280"/>
      <c r="C1" s="280"/>
      <c r="D1" s="280"/>
      <c r="E1" s="280"/>
      <c r="F1" s="280"/>
      <c r="G1" s="280"/>
      <c r="H1" s="280"/>
      <c r="I1" s="280"/>
    </row>
    <row r="2" spans="1:9">
      <c r="A2" s="291"/>
      <c r="B2" s="291"/>
      <c r="C2" s="291"/>
      <c r="D2" s="291"/>
      <c r="E2" s="291"/>
      <c r="F2" s="291"/>
      <c r="G2" s="291"/>
      <c r="H2" s="291"/>
    </row>
    <row r="3" spans="1:9">
      <c r="A3" s="278" t="s">
        <v>147</v>
      </c>
      <c r="B3" s="278"/>
      <c r="C3" s="278"/>
      <c r="D3" s="278"/>
      <c r="E3" s="278"/>
      <c r="F3" s="278"/>
      <c r="G3" s="278"/>
      <c r="H3" s="278"/>
      <c r="I3" s="278"/>
    </row>
    <row r="4" spans="1:9">
      <c r="A4" s="278" t="s">
        <v>139</v>
      </c>
      <c r="B4" s="278"/>
      <c r="C4" s="278"/>
      <c r="D4" s="278"/>
      <c r="E4" s="278"/>
      <c r="F4" s="278"/>
      <c r="G4" s="278"/>
      <c r="H4" s="278"/>
    </row>
    <row r="5" spans="1:9">
      <c r="A5" s="278" t="s">
        <v>127</v>
      </c>
      <c r="B5" s="278"/>
      <c r="C5" s="278"/>
      <c r="D5" s="278"/>
      <c r="E5" s="278"/>
      <c r="F5" s="278"/>
      <c r="G5" s="278"/>
      <c r="H5" s="278"/>
    </row>
    <row r="6" spans="1:9">
      <c r="A6" s="279" t="s">
        <v>2</v>
      </c>
      <c r="B6" s="279"/>
      <c r="C6" s="279"/>
      <c r="D6" s="279"/>
      <c r="E6" s="279"/>
      <c r="F6" s="279"/>
      <c r="G6" s="279"/>
      <c r="H6" s="279"/>
      <c r="I6" s="279"/>
    </row>
    <row r="7" spans="1:9">
      <c r="A7" s="281" t="s">
        <v>3</v>
      </c>
      <c r="B7" s="282"/>
      <c r="C7" s="282"/>
      <c r="D7" s="283"/>
      <c r="E7" s="289" t="s">
        <v>148</v>
      </c>
      <c r="F7" s="289"/>
      <c r="G7" s="289"/>
      <c r="H7" s="289"/>
      <c r="I7" s="289"/>
    </row>
    <row r="8" spans="1:9" ht="45" customHeight="1">
      <c r="A8" s="284"/>
      <c r="B8" s="285"/>
      <c r="C8" s="285"/>
      <c r="D8" s="286"/>
      <c r="E8" s="91" t="s">
        <v>191</v>
      </c>
      <c r="F8" s="91" t="s">
        <v>194</v>
      </c>
      <c r="G8" s="91" t="s">
        <v>197</v>
      </c>
      <c r="H8" s="91" t="s">
        <v>208</v>
      </c>
      <c r="I8" s="39" t="s">
        <v>9</v>
      </c>
    </row>
    <row r="9" spans="1:9">
      <c r="A9" s="254" t="s">
        <v>22</v>
      </c>
      <c r="B9" s="254"/>
      <c r="C9" s="254"/>
      <c r="D9" s="254"/>
      <c r="E9" s="89">
        <f>SUM(E10:E13)</f>
        <v>0</v>
      </c>
      <c r="F9" s="89">
        <f>SUM(F10:F13)</f>
        <v>72433</v>
      </c>
      <c r="G9" s="89">
        <f>SUM(G10:G13)</f>
        <v>0</v>
      </c>
      <c r="H9" s="89">
        <f>SUM(H10:H13)</f>
        <v>0</v>
      </c>
      <c r="I9" s="14">
        <f>SUM(I10:I13)</f>
        <v>72433</v>
      </c>
    </row>
    <row r="10" spans="1:9">
      <c r="A10" s="296" t="s">
        <v>13</v>
      </c>
      <c r="B10" s="296"/>
      <c r="C10" s="296"/>
      <c r="D10" s="296"/>
      <c r="E10" s="85"/>
      <c r="F10" s="85"/>
      <c r="G10" s="155"/>
      <c r="H10" s="13"/>
      <c r="I10" s="88">
        <f>SUM(E10:H10)</f>
        <v>0</v>
      </c>
    </row>
    <row r="11" spans="1:9">
      <c r="A11" s="315" t="s">
        <v>16</v>
      </c>
      <c r="B11" s="315"/>
      <c r="C11" s="315"/>
      <c r="D11" s="315"/>
      <c r="E11" s="35"/>
      <c r="F11" s="85">
        <v>72433</v>
      </c>
      <c r="G11" s="155"/>
      <c r="H11" s="13"/>
      <c r="I11" s="88">
        <f>SUM(E11:H11)</f>
        <v>72433</v>
      </c>
    </row>
    <row r="12" spans="1:9">
      <c r="A12" s="316" t="s">
        <v>14</v>
      </c>
      <c r="B12" s="316"/>
      <c r="C12" s="316"/>
      <c r="D12" s="316"/>
      <c r="E12" s="35"/>
      <c r="F12" s="35"/>
      <c r="G12" s="155"/>
      <c r="H12" s="13"/>
      <c r="I12" s="88">
        <f>SUM(E12:H12)</f>
        <v>0</v>
      </c>
    </row>
    <row r="13" spans="1:9">
      <c r="A13" s="316" t="s">
        <v>15</v>
      </c>
      <c r="B13" s="316"/>
      <c r="C13" s="316"/>
      <c r="D13" s="316"/>
      <c r="E13" s="35"/>
      <c r="F13" s="35"/>
      <c r="G13" s="155"/>
      <c r="H13" s="13"/>
      <c r="I13" s="88">
        <f>SUM(E13:H13)</f>
        <v>0</v>
      </c>
    </row>
    <row r="14" spans="1:9">
      <c r="A14" s="314"/>
      <c r="B14" s="314"/>
      <c r="C14" s="314"/>
      <c r="D14" s="314"/>
      <c r="E14" s="35"/>
      <c r="F14" s="35"/>
      <c r="G14" s="155"/>
      <c r="H14" s="13"/>
      <c r="I14" s="7"/>
    </row>
    <row r="15" spans="1:9">
      <c r="A15" s="314"/>
      <c r="B15" s="314"/>
      <c r="C15" s="314"/>
      <c r="D15" s="314"/>
      <c r="E15" s="35"/>
      <c r="F15" s="35"/>
      <c r="G15" s="155"/>
      <c r="H15" s="13"/>
      <c r="I15" s="7"/>
    </row>
    <row r="16" spans="1:9">
      <c r="A16" s="317" t="s">
        <v>114</v>
      </c>
      <c r="B16" s="317"/>
      <c r="C16" s="317"/>
      <c r="D16" s="317"/>
      <c r="E16" s="35"/>
      <c r="F16" s="35"/>
      <c r="G16" s="155"/>
      <c r="H16" s="13"/>
      <c r="I16" s="14">
        <f>SUM(E16:H16)</f>
        <v>0</v>
      </c>
    </row>
    <row r="17" spans="1:9">
      <c r="A17" s="316"/>
      <c r="B17" s="316"/>
      <c r="C17" s="316"/>
      <c r="D17" s="316"/>
      <c r="E17" s="35"/>
      <c r="F17" s="35"/>
      <c r="G17" s="155"/>
      <c r="H17" s="13"/>
      <c r="I17" s="14"/>
    </row>
    <row r="18" spans="1:9">
      <c r="A18" s="314"/>
      <c r="B18" s="314"/>
      <c r="C18" s="314"/>
      <c r="D18" s="314"/>
      <c r="E18" s="35"/>
      <c r="F18" s="35"/>
      <c r="G18" s="155"/>
      <c r="H18" s="13"/>
      <c r="I18" s="14"/>
    </row>
    <row r="19" spans="1:9" ht="21.75" customHeight="1">
      <c r="A19" s="323" t="s">
        <v>119</v>
      </c>
      <c r="B19" s="324"/>
      <c r="C19" s="324"/>
      <c r="D19" s="325"/>
      <c r="E19" s="35"/>
      <c r="F19" s="87"/>
      <c r="G19" s="155"/>
      <c r="H19" s="87">
        <v>148902</v>
      </c>
      <c r="I19" s="87">
        <f>SUM(E19:H19)</f>
        <v>148902</v>
      </c>
    </row>
    <row r="20" spans="1:9">
      <c r="A20" s="322"/>
      <c r="B20" s="322"/>
      <c r="C20" s="322"/>
      <c r="D20" s="322"/>
      <c r="E20" s="35"/>
      <c r="F20" s="35"/>
      <c r="G20" s="155"/>
      <c r="H20" s="13"/>
      <c r="I20" s="14"/>
    </row>
    <row r="21" spans="1:9">
      <c r="A21" s="254"/>
      <c r="B21" s="254"/>
      <c r="C21" s="254"/>
      <c r="D21" s="254"/>
      <c r="E21" s="13"/>
      <c r="F21" s="155"/>
      <c r="G21" s="155"/>
      <c r="H21" s="13"/>
      <c r="I21" s="14"/>
    </row>
    <row r="22" spans="1:9">
      <c r="A22" s="297" t="s">
        <v>30</v>
      </c>
      <c r="B22" s="297"/>
      <c r="C22" s="297"/>
      <c r="D22" s="297"/>
      <c r="E22" s="87">
        <v>20000</v>
      </c>
      <c r="F22" s="87"/>
      <c r="G22" s="89">
        <f>2000+500</f>
        <v>2500</v>
      </c>
      <c r="H22" s="87"/>
      <c r="I22" s="87">
        <f>SUM(E22:H22)</f>
        <v>22500</v>
      </c>
    </row>
    <row r="23" spans="1:9">
      <c r="A23" s="298"/>
      <c r="B23" s="298"/>
      <c r="C23" s="298"/>
      <c r="D23" s="298"/>
      <c r="E23" s="21"/>
      <c r="F23" s="142"/>
      <c r="G23" s="155"/>
      <c r="H23" s="13"/>
      <c r="I23" s="7"/>
    </row>
    <row r="24" spans="1:9">
      <c r="A24" s="251"/>
      <c r="B24" s="251"/>
      <c r="C24" s="251"/>
      <c r="D24" s="251"/>
      <c r="E24" s="34"/>
      <c r="F24" s="137"/>
      <c r="G24" s="14"/>
      <c r="H24" s="14"/>
      <c r="I24" s="7"/>
    </row>
    <row r="25" spans="1:9" ht="24.75" customHeight="1">
      <c r="A25" s="294" t="s">
        <v>120</v>
      </c>
      <c r="B25" s="294"/>
      <c r="C25" s="294"/>
      <c r="D25" s="294"/>
      <c r="E25" s="87">
        <f>+E22+E19+E16+E9</f>
        <v>20000</v>
      </c>
      <c r="F25" s="87">
        <f>+F22+F19+F16+F9</f>
        <v>72433</v>
      </c>
      <c r="G25" s="89">
        <f>+G22+G19+G16+G9</f>
        <v>2500</v>
      </c>
      <c r="H25" s="87">
        <f>+H22+H19+H16+H9</f>
        <v>148902</v>
      </c>
      <c r="I25" s="87">
        <f>+I22+I19+I16+I9</f>
        <v>243835</v>
      </c>
    </row>
    <row r="26" spans="1:9">
      <c r="A26" s="254"/>
      <c r="B26" s="254"/>
      <c r="C26" s="254"/>
      <c r="D26" s="254"/>
      <c r="E26" s="7"/>
      <c r="F26" s="7"/>
      <c r="G26" s="7"/>
      <c r="H26" s="7"/>
      <c r="I26" s="7"/>
    </row>
    <row r="27" spans="1:9">
      <c r="A27" s="296" t="s">
        <v>50</v>
      </c>
      <c r="B27" s="296"/>
      <c r="C27" s="296"/>
      <c r="D27" s="296"/>
      <c r="E27" s="7"/>
      <c r="F27" s="7"/>
      <c r="G27" s="7"/>
      <c r="H27" s="7"/>
      <c r="I27" s="13">
        <f>SUM(E27:H27)</f>
        <v>0</v>
      </c>
    </row>
    <row r="28" spans="1:9" ht="22.5" customHeight="1">
      <c r="A28" s="260" t="s">
        <v>84</v>
      </c>
      <c r="B28" s="260"/>
      <c r="C28" s="260"/>
      <c r="D28" s="260"/>
      <c r="E28" s="7"/>
      <c r="F28" s="7"/>
      <c r="G28" s="7"/>
      <c r="H28" s="7"/>
      <c r="I28" s="13">
        <f>SUM(E28:H28)</f>
        <v>0</v>
      </c>
    </row>
    <row r="29" spans="1:9" ht="22.5" customHeight="1">
      <c r="A29" s="251" t="s">
        <v>98</v>
      </c>
      <c r="B29" s="251"/>
      <c r="C29" s="251"/>
      <c r="D29" s="251"/>
      <c r="E29" s="7"/>
      <c r="F29" s="7"/>
      <c r="G29" s="7"/>
      <c r="H29" s="7"/>
      <c r="I29" s="84"/>
    </row>
    <row r="30" spans="1:9">
      <c r="A30" s="296" t="s">
        <v>85</v>
      </c>
      <c r="B30" s="296"/>
      <c r="C30" s="296"/>
      <c r="D30" s="296"/>
      <c r="E30" s="7"/>
      <c r="F30" s="7"/>
      <c r="G30" s="7"/>
      <c r="H30" s="7"/>
      <c r="I30" s="13">
        <f>SUM(E30:H30)</f>
        <v>0</v>
      </c>
    </row>
    <row r="31" spans="1:9">
      <c r="A31" s="251" t="s">
        <v>86</v>
      </c>
      <c r="B31" s="251"/>
      <c r="C31" s="251"/>
      <c r="D31" s="251"/>
      <c r="E31" s="7"/>
      <c r="F31" s="7"/>
      <c r="G31" s="7"/>
      <c r="H31" s="7"/>
      <c r="I31" s="13">
        <f>SUM(E31:H31)</f>
        <v>0</v>
      </c>
    </row>
    <row r="32" spans="1:9">
      <c r="A32" s="251" t="s">
        <v>200</v>
      </c>
      <c r="B32" s="251"/>
      <c r="C32" s="251"/>
      <c r="D32" s="251"/>
      <c r="E32" s="7"/>
      <c r="F32" s="7"/>
      <c r="G32" s="7"/>
      <c r="H32" s="7"/>
      <c r="I32" s="13">
        <f>SUM(E32:H32)</f>
        <v>0</v>
      </c>
    </row>
    <row r="33" spans="1:9">
      <c r="A33" s="251"/>
      <c r="B33" s="251"/>
      <c r="C33" s="251"/>
      <c r="D33" s="251"/>
      <c r="E33" s="7"/>
      <c r="F33" s="7"/>
      <c r="G33" s="7"/>
      <c r="H33" s="7"/>
      <c r="I33" s="7"/>
    </row>
    <row r="34" spans="1:9">
      <c r="A34" s="254" t="s">
        <v>253</v>
      </c>
      <c r="B34" s="254"/>
      <c r="C34" s="254"/>
      <c r="D34" s="254"/>
      <c r="E34" s="14">
        <f>SUM(E27:E32)</f>
        <v>0</v>
      </c>
      <c r="F34" s="14">
        <f>SUM(F27:F32)</f>
        <v>0</v>
      </c>
      <c r="G34" s="89">
        <f>SUM(G27:G32)</f>
        <v>0</v>
      </c>
      <c r="H34" s="14">
        <f>SUM(H27:H32)</f>
        <v>0</v>
      </c>
      <c r="I34" s="14">
        <f>SUM(I27:I32)</f>
        <v>0</v>
      </c>
    </row>
    <row r="35" spans="1:9">
      <c r="A35" s="277"/>
      <c r="B35" s="277"/>
      <c r="C35" s="277"/>
      <c r="D35" s="277"/>
      <c r="E35" s="7"/>
      <c r="F35" s="7"/>
      <c r="G35" s="7"/>
      <c r="H35" s="7"/>
      <c r="I35" s="7"/>
    </row>
    <row r="36" spans="1:9">
      <c r="A36" s="277"/>
      <c r="B36" s="277"/>
      <c r="C36" s="277"/>
      <c r="D36" s="277"/>
      <c r="E36" s="7"/>
      <c r="F36" s="7"/>
      <c r="G36" s="7"/>
      <c r="H36" s="7"/>
      <c r="I36" s="7"/>
    </row>
    <row r="37" spans="1:9" ht="23.25" customHeight="1">
      <c r="A37" s="319" t="s">
        <v>97</v>
      </c>
      <c r="B37" s="320"/>
      <c r="C37" s="320"/>
      <c r="D37" s="321"/>
      <c r="E37" s="87">
        <f>+E25+E34</f>
        <v>20000</v>
      </c>
      <c r="F37" s="87">
        <f>+F25+F34</f>
        <v>72433</v>
      </c>
      <c r="G37" s="89">
        <f>+G34+G25</f>
        <v>2500</v>
      </c>
      <c r="H37" s="87">
        <f>+H25+H34</f>
        <v>148902</v>
      </c>
      <c r="I37" s="87">
        <f>+I25+I34</f>
        <v>243835</v>
      </c>
    </row>
    <row r="38" spans="1:9">
      <c r="I38" s="93"/>
    </row>
  </sheetData>
  <mergeCells count="37">
    <mergeCell ref="A37:D37"/>
    <mergeCell ref="A5:H5"/>
    <mergeCell ref="E7:I7"/>
    <mergeCell ref="A6:I6"/>
    <mergeCell ref="A3:I3"/>
    <mergeCell ref="A7:D8"/>
    <mergeCell ref="A31:D31"/>
    <mergeCell ref="A32:D32"/>
    <mergeCell ref="A33:D33"/>
    <mergeCell ref="A34:D34"/>
    <mergeCell ref="A29:D29"/>
    <mergeCell ref="A21:D21"/>
    <mergeCell ref="A22:D22"/>
    <mergeCell ref="A23:D23"/>
    <mergeCell ref="A35:D35"/>
    <mergeCell ref="A36:D36"/>
    <mergeCell ref="A30:D30"/>
    <mergeCell ref="A16:D16"/>
    <mergeCell ref="A17:D17"/>
    <mergeCell ref="A18:D18"/>
    <mergeCell ref="A19:D19"/>
    <mergeCell ref="A20:D20"/>
    <mergeCell ref="A24:D24"/>
    <mergeCell ref="A25:D25"/>
    <mergeCell ref="A26:D26"/>
    <mergeCell ref="A27:D27"/>
    <mergeCell ref="A28:D28"/>
    <mergeCell ref="A11:D11"/>
    <mergeCell ref="A12:D12"/>
    <mergeCell ref="A13:D13"/>
    <mergeCell ref="A14:D14"/>
    <mergeCell ref="A15:D15"/>
    <mergeCell ref="A2:H2"/>
    <mergeCell ref="A4:H4"/>
    <mergeCell ref="A1:I1"/>
    <mergeCell ref="A9:D9"/>
    <mergeCell ref="A10:D10"/>
  </mergeCells>
  <phoneticPr fontId="9" type="noConversion"/>
  <printOptions horizontalCentered="1"/>
  <pageMargins left="0.74803149606299213" right="0.74803149606299213" top="0.72" bottom="0.78" header="0.51181102362204722" footer="0.51181102362204722"/>
  <pageSetup paperSize="9" scale="85" orientation="landscape" r:id="rId1"/>
  <headerFooter alignWithMargins="0">
    <oddHeader>&amp;L&amp;8Veresegyház Város Önkormányzat</oddHeader>
    <oddFooter>&amp;LVeresegyház, 2013. Február 07.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pane xSplit="4" ySplit="8" topLeftCell="E9" activePane="bottomRight" state="frozen"/>
      <selection activeCell="J34" sqref="J34"/>
      <selection pane="topRight" activeCell="J34" sqref="J34"/>
      <selection pane="bottomLeft" activeCell="J34" sqref="J34"/>
      <selection pane="bottomRight" activeCell="A2" sqref="A2:F2"/>
    </sheetView>
  </sheetViews>
  <sheetFormatPr defaultRowHeight="12.75"/>
  <cols>
    <col min="1" max="2" width="9.28515625" customWidth="1"/>
    <col min="4" max="4" width="10.28515625" customWidth="1"/>
    <col min="5" max="5" width="13.140625" customWidth="1"/>
    <col min="6" max="6" width="13.7109375" customWidth="1"/>
    <col min="7" max="7" width="10.42578125" customWidth="1"/>
  </cols>
  <sheetData>
    <row r="1" spans="1:7">
      <c r="A1" s="280" t="s">
        <v>332</v>
      </c>
      <c r="B1" s="280"/>
      <c r="C1" s="280"/>
      <c r="D1" s="280"/>
      <c r="E1" s="280"/>
      <c r="F1" s="280"/>
      <c r="G1" s="280"/>
    </row>
    <row r="2" spans="1:7">
      <c r="A2" s="291"/>
      <c r="B2" s="291"/>
      <c r="C2" s="291"/>
      <c r="D2" s="291"/>
      <c r="E2" s="291"/>
      <c r="F2" s="291"/>
    </row>
    <row r="3" spans="1:7">
      <c r="A3" s="278" t="s">
        <v>147</v>
      </c>
      <c r="B3" s="278"/>
      <c r="C3" s="278"/>
      <c r="D3" s="278"/>
      <c r="E3" s="278"/>
      <c r="F3" s="278"/>
      <c r="G3" s="278"/>
    </row>
    <row r="4" spans="1:7">
      <c r="A4" s="278" t="s">
        <v>139</v>
      </c>
      <c r="B4" s="278"/>
      <c r="C4" s="278"/>
      <c r="D4" s="278"/>
      <c r="E4" s="278"/>
      <c r="F4" s="278"/>
    </row>
    <row r="5" spans="1:7">
      <c r="A5" s="278" t="s">
        <v>128</v>
      </c>
      <c r="B5" s="278"/>
      <c r="C5" s="278"/>
      <c r="D5" s="278"/>
      <c r="E5" s="278"/>
      <c r="F5" s="278"/>
    </row>
    <row r="6" spans="1:7">
      <c r="A6" s="279" t="s">
        <v>2</v>
      </c>
      <c r="B6" s="279"/>
      <c r="C6" s="279"/>
      <c r="D6" s="279"/>
      <c r="E6" s="279"/>
      <c r="F6" s="279"/>
      <c r="G6" s="279"/>
    </row>
    <row r="7" spans="1:7" ht="14.25" customHeight="1">
      <c r="A7" s="281" t="s">
        <v>3</v>
      </c>
      <c r="B7" s="282"/>
      <c r="C7" s="282"/>
      <c r="D7" s="283"/>
      <c r="E7" s="289" t="s">
        <v>149</v>
      </c>
      <c r="F7" s="289"/>
      <c r="G7" s="289"/>
    </row>
    <row r="8" spans="1:7" ht="46.5" customHeight="1">
      <c r="A8" s="284"/>
      <c r="B8" s="285"/>
      <c r="C8" s="285"/>
      <c r="D8" s="286"/>
      <c r="E8" s="91" t="s">
        <v>194</v>
      </c>
      <c r="F8" s="91" t="s">
        <v>198</v>
      </c>
      <c r="G8" s="39" t="s">
        <v>9</v>
      </c>
    </row>
    <row r="9" spans="1:7">
      <c r="A9" s="254" t="s">
        <v>22</v>
      </c>
      <c r="B9" s="254"/>
      <c r="C9" s="254"/>
      <c r="D9" s="254"/>
      <c r="E9" s="89">
        <f>SUM(E10:E13)</f>
        <v>171976</v>
      </c>
      <c r="F9" s="89">
        <f>SUM(F10:F13)</f>
        <v>0</v>
      </c>
      <c r="G9" s="89">
        <f>SUM(E9:F9)</f>
        <v>171976</v>
      </c>
    </row>
    <row r="10" spans="1:7">
      <c r="A10" s="296" t="s">
        <v>13</v>
      </c>
      <c r="B10" s="296"/>
      <c r="C10" s="296"/>
      <c r="D10" s="296"/>
      <c r="E10" s="85"/>
      <c r="F10" s="13"/>
      <c r="G10" s="89">
        <f>SUM(E10:F10)</f>
        <v>0</v>
      </c>
    </row>
    <row r="11" spans="1:7">
      <c r="A11" s="315" t="s">
        <v>16</v>
      </c>
      <c r="B11" s="315"/>
      <c r="C11" s="315"/>
      <c r="D11" s="315"/>
      <c r="E11" s="85">
        <v>171976</v>
      </c>
      <c r="F11" s="85"/>
      <c r="G11" s="89">
        <f>SUM(E11:F11)</f>
        <v>171976</v>
      </c>
    </row>
    <row r="12" spans="1:7">
      <c r="A12" s="316" t="s">
        <v>14</v>
      </c>
      <c r="B12" s="316"/>
      <c r="C12" s="316"/>
      <c r="D12" s="316"/>
      <c r="E12" s="13"/>
      <c r="F12" s="13"/>
      <c r="G12" s="89">
        <f>SUM(E12:F12)</f>
        <v>0</v>
      </c>
    </row>
    <row r="13" spans="1:7">
      <c r="A13" s="316" t="s">
        <v>15</v>
      </c>
      <c r="B13" s="316"/>
      <c r="C13" s="316"/>
      <c r="D13" s="316"/>
      <c r="E13" s="88"/>
      <c r="F13" s="13"/>
      <c r="G13" s="89">
        <f>SUM(E13:F13)</f>
        <v>0</v>
      </c>
    </row>
    <row r="14" spans="1:7">
      <c r="A14" s="314"/>
      <c r="B14" s="314"/>
      <c r="C14" s="314"/>
      <c r="D14" s="314"/>
      <c r="E14" s="13"/>
      <c r="F14" s="13"/>
      <c r="G14" s="7"/>
    </row>
    <row r="15" spans="1:7">
      <c r="A15" s="314"/>
      <c r="B15" s="314"/>
      <c r="C15" s="314"/>
      <c r="D15" s="314"/>
      <c r="E15" s="13"/>
      <c r="F15" s="13"/>
      <c r="G15" s="7"/>
    </row>
    <row r="16" spans="1:7">
      <c r="A16" s="317" t="s">
        <v>114</v>
      </c>
      <c r="B16" s="317"/>
      <c r="C16" s="317"/>
      <c r="D16" s="317"/>
      <c r="E16" s="13"/>
      <c r="F16" s="13"/>
      <c r="G16" s="89">
        <f>SUM(E16:F16)</f>
        <v>0</v>
      </c>
    </row>
    <row r="17" spans="1:7">
      <c r="A17" s="316"/>
      <c r="B17" s="316"/>
      <c r="C17" s="316"/>
      <c r="D17" s="316"/>
      <c r="E17" s="13"/>
      <c r="F17" s="13"/>
      <c r="G17" s="7"/>
    </row>
    <row r="18" spans="1:7">
      <c r="A18" s="314"/>
      <c r="B18" s="314"/>
      <c r="C18" s="314"/>
      <c r="D18" s="314"/>
      <c r="E18" s="13"/>
      <c r="F18" s="13"/>
      <c r="G18" s="7"/>
    </row>
    <row r="19" spans="1:7" ht="24.75" customHeight="1">
      <c r="A19" s="323" t="s">
        <v>119</v>
      </c>
      <c r="B19" s="324"/>
      <c r="C19" s="324"/>
      <c r="D19" s="325"/>
      <c r="E19" s="13"/>
      <c r="F19" s="13"/>
      <c r="G19" s="7"/>
    </row>
    <row r="20" spans="1:7">
      <c r="A20" s="322"/>
      <c r="B20" s="322"/>
      <c r="C20" s="322"/>
      <c r="D20" s="322"/>
      <c r="E20" s="13"/>
      <c r="F20" s="13"/>
      <c r="G20" s="7"/>
    </row>
    <row r="21" spans="1:7">
      <c r="A21" s="254"/>
      <c r="B21" s="254"/>
      <c r="C21" s="254"/>
      <c r="D21" s="254"/>
      <c r="E21" s="13"/>
      <c r="F21" s="13"/>
      <c r="G21" s="7"/>
    </row>
    <row r="22" spans="1:7">
      <c r="A22" s="297" t="s">
        <v>30</v>
      </c>
      <c r="B22" s="297"/>
      <c r="C22" s="297"/>
      <c r="D22" s="297"/>
      <c r="E22" s="14"/>
      <c r="F22" s="14"/>
      <c r="G22" s="89">
        <f>SUM(E22:F22)</f>
        <v>0</v>
      </c>
    </row>
    <row r="23" spans="1:7">
      <c r="A23" s="298"/>
      <c r="B23" s="298"/>
      <c r="C23" s="298"/>
      <c r="D23" s="298"/>
      <c r="E23" s="13"/>
      <c r="F23" s="13"/>
      <c r="G23" s="89"/>
    </row>
    <row r="24" spans="1:7">
      <c r="A24" s="251"/>
      <c r="B24" s="251"/>
      <c r="C24" s="251"/>
      <c r="D24" s="251"/>
      <c r="E24" s="14"/>
      <c r="F24" s="14"/>
      <c r="G24" s="89"/>
    </row>
    <row r="25" spans="1:7" ht="24" customHeight="1">
      <c r="A25" s="294" t="s">
        <v>120</v>
      </c>
      <c r="B25" s="294"/>
      <c r="C25" s="294"/>
      <c r="D25" s="294"/>
      <c r="E25" s="89">
        <f>+E22+E19+E16+E9</f>
        <v>171976</v>
      </c>
      <c r="F25" s="89">
        <f>+F22+F19+F16+F9</f>
        <v>0</v>
      </c>
      <c r="G25" s="89">
        <f>SUM(E25:F25)</f>
        <v>171976</v>
      </c>
    </row>
    <row r="26" spans="1:7">
      <c r="A26" s="254"/>
      <c r="B26" s="254"/>
      <c r="C26" s="254"/>
      <c r="D26" s="254"/>
      <c r="E26" s="7"/>
      <c r="F26" s="7"/>
      <c r="G26" s="7"/>
    </row>
    <row r="27" spans="1:7">
      <c r="A27" s="296" t="s">
        <v>50</v>
      </c>
      <c r="B27" s="296"/>
      <c r="C27" s="296"/>
      <c r="D27" s="296"/>
      <c r="E27" s="7"/>
      <c r="F27" s="7"/>
      <c r="G27" s="85">
        <f>SUM(E27:F27)</f>
        <v>0</v>
      </c>
    </row>
    <row r="28" spans="1:7" ht="24" customHeight="1">
      <c r="A28" s="260" t="s">
        <v>84</v>
      </c>
      <c r="B28" s="260"/>
      <c r="C28" s="260"/>
      <c r="D28" s="260"/>
      <c r="E28" s="7"/>
      <c r="F28" s="7"/>
      <c r="G28" s="85">
        <f>SUM(E28:F28)</f>
        <v>0</v>
      </c>
    </row>
    <row r="29" spans="1:7" ht="24" customHeight="1">
      <c r="A29" s="251" t="s">
        <v>98</v>
      </c>
      <c r="B29" s="251"/>
      <c r="C29" s="251"/>
      <c r="D29" s="251"/>
      <c r="E29" s="7"/>
      <c r="F29" s="7"/>
      <c r="G29" s="85"/>
    </row>
    <row r="30" spans="1:7">
      <c r="A30" s="296" t="s">
        <v>85</v>
      </c>
      <c r="B30" s="296"/>
      <c r="C30" s="296"/>
      <c r="D30" s="296"/>
      <c r="E30" s="7"/>
      <c r="F30" s="7"/>
      <c r="G30" s="85">
        <f>SUM(E30:F30)</f>
        <v>0</v>
      </c>
    </row>
    <row r="31" spans="1:7">
      <c r="A31" s="251" t="s">
        <v>86</v>
      </c>
      <c r="B31" s="251"/>
      <c r="C31" s="251"/>
      <c r="D31" s="251"/>
      <c r="E31" s="7"/>
      <c r="F31" s="85">
        <f>764671+254+17754</f>
        <v>782679</v>
      </c>
      <c r="G31" s="85">
        <f>SUM(E31:F31)</f>
        <v>782679</v>
      </c>
    </row>
    <row r="32" spans="1:7">
      <c r="A32" s="251" t="s">
        <v>200</v>
      </c>
      <c r="B32" s="251"/>
      <c r="C32" s="251"/>
      <c r="D32" s="251"/>
      <c r="E32" s="7"/>
      <c r="F32" s="85">
        <v>1650</v>
      </c>
      <c r="G32" s="85">
        <f>SUM(E32:F32)</f>
        <v>1650</v>
      </c>
    </row>
    <row r="33" spans="1:9">
      <c r="A33" s="251"/>
      <c r="B33" s="251"/>
      <c r="C33" s="251"/>
      <c r="D33" s="251"/>
      <c r="E33" s="7"/>
      <c r="F33" s="7"/>
      <c r="G33" s="7"/>
      <c r="I33" s="92"/>
    </row>
    <row r="34" spans="1:9">
      <c r="A34" s="254" t="s">
        <v>253</v>
      </c>
      <c r="B34" s="254"/>
      <c r="C34" s="254"/>
      <c r="D34" s="254"/>
      <c r="E34" s="89">
        <f>SUM(E27:E32)</f>
        <v>0</v>
      </c>
      <c r="F34" s="89">
        <f>SUM(F27:F32)</f>
        <v>784329</v>
      </c>
      <c r="G34" s="89">
        <f>SUM(G27:G32)</f>
        <v>784329</v>
      </c>
    </row>
    <row r="35" spans="1:9">
      <c r="A35" s="277"/>
      <c r="B35" s="277"/>
      <c r="C35" s="277"/>
      <c r="D35" s="277"/>
      <c r="E35" s="7"/>
      <c r="F35" s="7"/>
      <c r="G35" s="7"/>
    </row>
    <row r="36" spans="1:9">
      <c r="A36" s="277"/>
      <c r="B36" s="277"/>
      <c r="C36" s="277"/>
      <c r="D36" s="277"/>
      <c r="E36" s="7"/>
      <c r="F36" s="7"/>
      <c r="G36" s="7"/>
    </row>
    <row r="37" spans="1:9" ht="24" customHeight="1">
      <c r="A37" s="319" t="s">
        <v>97</v>
      </c>
      <c r="B37" s="320"/>
      <c r="C37" s="320"/>
      <c r="D37" s="321"/>
      <c r="E37" s="89">
        <f>+E34+E25</f>
        <v>171976</v>
      </c>
      <c r="F37" s="89">
        <f>+F34+F25</f>
        <v>784329</v>
      </c>
      <c r="G37" s="89">
        <f>+G34+G25</f>
        <v>956305</v>
      </c>
    </row>
  </sheetData>
  <mergeCells count="37">
    <mergeCell ref="A37:D37"/>
    <mergeCell ref="A29:D29"/>
    <mergeCell ref="A32:D32"/>
    <mergeCell ref="A33:D33"/>
    <mergeCell ref="A34:D34"/>
    <mergeCell ref="A35:D35"/>
    <mergeCell ref="A36:D36"/>
    <mergeCell ref="A26:D26"/>
    <mergeCell ref="A27:D27"/>
    <mergeCell ref="A28:D28"/>
    <mergeCell ref="A30:D30"/>
    <mergeCell ref="A31:D31"/>
    <mergeCell ref="A21:D21"/>
    <mergeCell ref="A22:D22"/>
    <mergeCell ref="A23:D23"/>
    <mergeCell ref="A24:D24"/>
    <mergeCell ref="A25:D25"/>
    <mergeCell ref="A16:D16"/>
    <mergeCell ref="A17:D17"/>
    <mergeCell ref="A18:D18"/>
    <mergeCell ref="A19:D19"/>
    <mergeCell ref="A20:D20"/>
    <mergeCell ref="A11:D11"/>
    <mergeCell ref="A12:D12"/>
    <mergeCell ref="A13:D13"/>
    <mergeCell ref="A14:D14"/>
    <mergeCell ref="A15:D15"/>
    <mergeCell ref="A6:G6"/>
    <mergeCell ref="A7:D8"/>
    <mergeCell ref="E7:G7"/>
    <mergeCell ref="A9:D9"/>
    <mergeCell ref="A10:D10"/>
    <mergeCell ref="A1:G1"/>
    <mergeCell ref="A2:F2"/>
    <mergeCell ref="A3:G3"/>
    <mergeCell ref="A4:F4"/>
    <mergeCell ref="A5:F5"/>
  </mergeCells>
  <phoneticPr fontId="9" type="noConversion"/>
  <printOptions horizontalCentered="1"/>
  <pageMargins left="0.74803149606299213" right="0.74803149606299213" top="0.52" bottom="0.42" header="0.27" footer="0.19"/>
  <pageSetup paperSize="9" scale="90" orientation="landscape" r:id="rId1"/>
  <headerFooter alignWithMargins="0">
    <oddHeader>&amp;LVeresegyház Város Önkormányzat</oddHeader>
    <oddFooter>&amp;LVeresegyház, 2013. Február 07.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H57"/>
  <sheetViews>
    <sheetView view="pageLayout" zoomScaleNormal="100" workbookViewId="0">
      <selection activeCell="F64" sqref="F64"/>
    </sheetView>
  </sheetViews>
  <sheetFormatPr defaultRowHeight="12.75"/>
  <cols>
    <col min="1" max="2" width="9.28515625" customWidth="1"/>
    <col min="4" max="4" width="14.28515625" customWidth="1"/>
    <col min="5" max="5" width="12.42578125" customWidth="1"/>
    <col min="6" max="6" width="11.28515625" customWidth="1"/>
    <col min="7" max="7" width="12.5703125" customWidth="1"/>
    <col min="8" max="8" width="12.85546875" customWidth="1"/>
    <col min="257" max="258" width="9.28515625" customWidth="1"/>
    <col min="260" max="260" width="14.28515625" customWidth="1"/>
    <col min="261" max="261" width="12.42578125" customWidth="1"/>
    <col min="262" max="262" width="11.28515625" customWidth="1"/>
    <col min="263" max="263" width="12.5703125" customWidth="1"/>
    <col min="264" max="264" width="12.85546875" customWidth="1"/>
    <col min="513" max="514" width="9.28515625" customWidth="1"/>
    <col min="516" max="516" width="14.28515625" customWidth="1"/>
    <col min="517" max="517" width="12.42578125" customWidth="1"/>
    <col min="518" max="518" width="11.28515625" customWidth="1"/>
    <col min="519" max="519" width="12.5703125" customWidth="1"/>
    <col min="520" max="520" width="12.85546875" customWidth="1"/>
    <col min="769" max="770" width="9.28515625" customWidth="1"/>
    <col min="772" max="772" width="14.28515625" customWidth="1"/>
    <col min="773" max="773" width="12.42578125" customWidth="1"/>
    <col min="774" max="774" width="11.28515625" customWidth="1"/>
    <col min="775" max="775" width="12.5703125" customWidth="1"/>
    <col min="776" max="776" width="12.85546875" customWidth="1"/>
    <col min="1025" max="1026" width="9.28515625" customWidth="1"/>
    <col min="1028" max="1028" width="14.28515625" customWidth="1"/>
    <col min="1029" max="1029" width="12.42578125" customWidth="1"/>
    <col min="1030" max="1030" width="11.28515625" customWidth="1"/>
    <col min="1031" max="1031" width="12.5703125" customWidth="1"/>
    <col min="1032" max="1032" width="12.85546875" customWidth="1"/>
    <col min="1281" max="1282" width="9.28515625" customWidth="1"/>
    <col min="1284" max="1284" width="14.28515625" customWidth="1"/>
    <col min="1285" max="1285" width="12.42578125" customWidth="1"/>
    <col min="1286" max="1286" width="11.28515625" customWidth="1"/>
    <col min="1287" max="1287" width="12.5703125" customWidth="1"/>
    <col min="1288" max="1288" width="12.85546875" customWidth="1"/>
    <col min="1537" max="1538" width="9.28515625" customWidth="1"/>
    <col min="1540" max="1540" width="14.28515625" customWidth="1"/>
    <col min="1541" max="1541" width="12.42578125" customWidth="1"/>
    <col min="1542" max="1542" width="11.28515625" customWidth="1"/>
    <col min="1543" max="1543" width="12.5703125" customWidth="1"/>
    <col min="1544" max="1544" width="12.85546875" customWidth="1"/>
    <col min="1793" max="1794" width="9.28515625" customWidth="1"/>
    <col min="1796" max="1796" width="14.28515625" customWidth="1"/>
    <col min="1797" max="1797" width="12.42578125" customWidth="1"/>
    <col min="1798" max="1798" width="11.28515625" customWidth="1"/>
    <col min="1799" max="1799" width="12.5703125" customWidth="1"/>
    <col min="1800" max="1800" width="12.85546875" customWidth="1"/>
    <col min="2049" max="2050" width="9.28515625" customWidth="1"/>
    <col min="2052" max="2052" width="14.28515625" customWidth="1"/>
    <col min="2053" max="2053" width="12.42578125" customWidth="1"/>
    <col min="2054" max="2054" width="11.28515625" customWidth="1"/>
    <col min="2055" max="2055" width="12.5703125" customWidth="1"/>
    <col min="2056" max="2056" width="12.85546875" customWidth="1"/>
    <col min="2305" max="2306" width="9.28515625" customWidth="1"/>
    <col min="2308" max="2308" width="14.28515625" customWidth="1"/>
    <col min="2309" max="2309" width="12.42578125" customWidth="1"/>
    <col min="2310" max="2310" width="11.28515625" customWidth="1"/>
    <col min="2311" max="2311" width="12.5703125" customWidth="1"/>
    <col min="2312" max="2312" width="12.85546875" customWidth="1"/>
    <col min="2561" max="2562" width="9.28515625" customWidth="1"/>
    <col min="2564" max="2564" width="14.28515625" customWidth="1"/>
    <col min="2565" max="2565" width="12.42578125" customWidth="1"/>
    <col min="2566" max="2566" width="11.28515625" customWidth="1"/>
    <col min="2567" max="2567" width="12.5703125" customWidth="1"/>
    <col min="2568" max="2568" width="12.85546875" customWidth="1"/>
    <col min="2817" max="2818" width="9.28515625" customWidth="1"/>
    <col min="2820" max="2820" width="14.28515625" customWidth="1"/>
    <col min="2821" max="2821" width="12.42578125" customWidth="1"/>
    <col min="2822" max="2822" width="11.28515625" customWidth="1"/>
    <col min="2823" max="2823" width="12.5703125" customWidth="1"/>
    <col min="2824" max="2824" width="12.85546875" customWidth="1"/>
    <col min="3073" max="3074" width="9.28515625" customWidth="1"/>
    <col min="3076" max="3076" width="14.28515625" customWidth="1"/>
    <col min="3077" max="3077" width="12.42578125" customWidth="1"/>
    <col min="3078" max="3078" width="11.28515625" customWidth="1"/>
    <col min="3079" max="3079" width="12.5703125" customWidth="1"/>
    <col min="3080" max="3080" width="12.85546875" customWidth="1"/>
    <col min="3329" max="3330" width="9.28515625" customWidth="1"/>
    <col min="3332" max="3332" width="14.28515625" customWidth="1"/>
    <col min="3333" max="3333" width="12.42578125" customWidth="1"/>
    <col min="3334" max="3334" width="11.28515625" customWidth="1"/>
    <col min="3335" max="3335" width="12.5703125" customWidth="1"/>
    <col min="3336" max="3336" width="12.85546875" customWidth="1"/>
    <col min="3585" max="3586" width="9.28515625" customWidth="1"/>
    <col min="3588" max="3588" width="14.28515625" customWidth="1"/>
    <col min="3589" max="3589" width="12.42578125" customWidth="1"/>
    <col min="3590" max="3590" width="11.28515625" customWidth="1"/>
    <col min="3591" max="3591" width="12.5703125" customWidth="1"/>
    <col min="3592" max="3592" width="12.85546875" customWidth="1"/>
    <col min="3841" max="3842" width="9.28515625" customWidth="1"/>
    <col min="3844" max="3844" width="14.28515625" customWidth="1"/>
    <col min="3845" max="3845" width="12.42578125" customWidth="1"/>
    <col min="3846" max="3846" width="11.28515625" customWidth="1"/>
    <col min="3847" max="3847" width="12.5703125" customWidth="1"/>
    <col min="3848" max="3848" width="12.85546875" customWidth="1"/>
    <col min="4097" max="4098" width="9.28515625" customWidth="1"/>
    <col min="4100" max="4100" width="14.28515625" customWidth="1"/>
    <col min="4101" max="4101" width="12.42578125" customWidth="1"/>
    <col min="4102" max="4102" width="11.28515625" customWidth="1"/>
    <col min="4103" max="4103" width="12.5703125" customWidth="1"/>
    <col min="4104" max="4104" width="12.85546875" customWidth="1"/>
    <col min="4353" max="4354" width="9.28515625" customWidth="1"/>
    <col min="4356" max="4356" width="14.28515625" customWidth="1"/>
    <col min="4357" max="4357" width="12.42578125" customWidth="1"/>
    <col min="4358" max="4358" width="11.28515625" customWidth="1"/>
    <col min="4359" max="4359" width="12.5703125" customWidth="1"/>
    <col min="4360" max="4360" width="12.85546875" customWidth="1"/>
    <col min="4609" max="4610" width="9.28515625" customWidth="1"/>
    <col min="4612" max="4612" width="14.28515625" customWidth="1"/>
    <col min="4613" max="4613" width="12.42578125" customWidth="1"/>
    <col min="4614" max="4614" width="11.28515625" customWidth="1"/>
    <col min="4615" max="4615" width="12.5703125" customWidth="1"/>
    <col min="4616" max="4616" width="12.85546875" customWidth="1"/>
    <col min="4865" max="4866" width="9.28515625" customWidth="1"/>
    <col min="4868" max="4868" width="14.28515625" customWidth="1"/>
    <col min="4869" max="4869" width="12.42578125" customWidth="1"/>
    <col min="4870" max="4870" width="11.28515625" customWidth="1"/>
    <col min="4871" max="4871" width="12.5703125" customWidth="1"/>
    <col min="4872" max="4872" width="12.85546875" customWidth="1"/>
    <col min="5121" max="5122" width="9.28515625" customWidth="1"/>
    <col min="5124" max="5124" width="14.28515625" customWidth="1"/>
    <col min="5125" max="5125" width="12.42578125" customWidth="1"/>
    <col min="5126" max="5126" width="11.28515625" customWidth="1"/>
    <col min="5127" max="5127" width="12.5703125" customWidth="1"/>
    <col min="5128" max="5128" width="12.85546875" customWidth="1"/>
    <col min="5377" max="5378" width="9.28515625" customWidth="1"/>
    <col min="5380" max="5380" width="14.28515625" customWidth="1"/>
    <col min="5381" max="5381" width="12.42578125" customWidth="1"/>
    <col min="5382" max="5382" width="11.28515625" customWidth="1"/>
    <col min="5383" max="5383" width="12.5703125" customWidth="1"/>
    <col min="5384" max="5384" width="12.85546875" customWidth="1"/>
    <col min="5633" max="5634" width="9.28515625" customWidth="1"/>
    <col min="5636" max="5636" width="14.28515625" customWidth="1"/>
    <col min="5637" max="5637" width="12.42578125" customWidth="1"/>
    <col min="5638" max="5638" width="11.28515625" customWidth="1"/>
    <col min="5639" max="5639" width="12.5703125" customWidth="1"/>
    <col min="5640" max="5640" width="12.85546875" customWidth="1"/>
    <col min="5889" max="5890" width="9.28515625" customWidth="1"/>
    <col min="5892" max="5892" width="14.28515625" customWidth="1"/>
    <col min="5893" max="5893" width="12.42578125" customWidth="1"/>
    <col min="5894" max="5894" width="11.28515625" customWidth="1"/>
    <col min="5895" max="5895" width="12.5703125" customWidth="1"/>
    <col min="5896" max="5896" width="12.85546875" customWidth="1"/>
    <col min="6145" max="6146" width="9.28515625" customWidth="1"/>
    <col min="6148" max="6148" width="14.28515625" customWidth="1"/>
    <col min="6149" max="6149" width="12.42578125" customWidth="1"/>
    <col min="6150" max="6150" width="11.28515625" customWidth="1"/>
    <col min="6151" max="6151" width="12.5703125" customWidth="1"/>
    <col min="6152" max="6152" width="12.85546875" customWidth="1"/>
    <col min="6401" max="6402" width="9.28515625" customWidth="1"/>
    <col min="6404" max="6404" width="14.28515625" customWidth="1"/>
    <col min="6405" max="6405" width="12.42578125" customWidth="1"/>
    <col min="6406" max="6406" width="11.28515625" customWidth="1"/>
    <col min="6407" max="6407" width="12.5703125" customWidth="1"/>
    <col min="6408" max="6408" width="12.85546875" customWidth="1"/>
    <col min="6657" max="6658" width="9.28515625" customWidth="1"/>
    <col min="6660" max="6660" width="14.28515625" customWidth="1"/>
    <col min="6661" max="6661" width="12.42578125" customWidth="1"/>
    <col min="6662" max="6662" width="11.28515625" customWidth="1"/>
    <col min="6663" max="6663" width="12.5703125" customWidth="1"/>
    <col min="6664" max="6664" width="12.85546875" customWidth="1"/>
    <col min="6913" max="6914" width="9.28515625" customWidth="1"/>
    <col min="6916" max="6916" width="14.28515625" customWidth="1"/>
    <col min="6917" max="6917" width="12.42578125" customWidth="1"/>
    <col min="6918" max="6918" width="11.28515625" customWidth="1"/>
    <col min="6919" max="6919" width="12.5703125" customWidth="1"/>
    <col min="6920" max="6920" width="12.85546875" customWidth="1"/>
    <col min="7169" max="7170" width="9.28515625" customWidth="1"/>
    <col min="7172" max="7172" width="14.28515625" customWidth="1"/>
    <col min="7173" max="7173" width="12.42578125" customWidth="1"/>
    <col min="7174" max="7174" width="11.28515625" customWidth="1"/>
    <col min="7175" max="7175" width="12.5703125" customWidth="1"/>
    <col min="7176" max="7176" width="12.85546875" customWidth="1"/>
    <col min="7425" max="7426" width="9.28515625" customWidth="1"/>
    <col min="7428" max="7428" width="14.28515625" customWidth="1"/>
    <col min="7429" max="7429" width="12.42578125" customWidth="1"/>
    <col min="7430" max="7430" width="11.28515625" customWidth="1"/>
    <col min="7431" max="7431" width="12.5703125" customWidth="1"/>
    <col min="7432" max="7432" width="12.85546875" customWidth="1"/>
    <col min="7681" max="7682" width="9.28515625" customWidth="1"/>
    <col min="7684" max="7684" width="14.28515625" customWidth="1"/>
    <col min="7685" max="7685" width="12.42578125" customWidth="1"/>
    <col min="7686" max="7686" width="11.28515625" customWidth="1"/>
    <col min="7687" max="7687" width="12.5703125" customWidth="1"/>
    <col min="7688" max="7688" width="12.85546875" customWidth="1"/>
    <col min="7937" max="7938" width="9.28515625" customWidth="1"/>
    <col min="7940" max="7940" width="14.28515625" customWidth="1"/>
    <col min="7941" max="7941" width="12.42578125" customWidth="1"/>
    <col min="7942" max="7942" width="11.28515625" customWidth="1"/>
    <col min="7943" max="7943" width="12.5703125" customWidth="1"/>
    <col min="7944" max="7944" width="12.85546875" customWidth="1"/>
    <col min="8193" max="8194" width="9.28515625" customWidth="1"/>
    <col min="8196" max="8196" width="14.28515625" customWidth="1"/>
    <col min="8197" max="8197" width="12.42578125" customWidth="1"/>
    <col min="8198" max="8198" width="11.28515625" customWidth="1"/>
    <col min="8199" max="8199" width="12.5703125" customWidth="1"/>
    <col min="8200" max="8200" width="12.85546875" customWidth="1"/>
    <col min="8449" max="8450" width="9.28515625" customWidth="1"/>
    <col min="8452" max="8452" width="14.28515625" customWidth="1"/>
    <col min="8453" max="8453" width="12.42578125" customWidth="1"/>
    <col min="8454" max="8454" width="11.28515625" customWidth="1"/>
    <col min="8455" max="8455" width="12.5703125" customWidth="1"/>
    <col min="8456" max="8456" width="12.85546875" customWidth="1"/>
    <col min="8705" max="8706" width="9.28515625" customWidth="1"/>
    <col min="8708" max="8708" width="14.28515625" customWidth="1"/>
    <col min="8709" max="8709" width="12.42578125" customWidth="1"/>
    <col min="8710" max="8710" width="11.28515625" customWidth="1"/>
    <col min="8711" max="8711" width="12.5703125" customWidth="1"/>
    <col min="8712" max="8712" width="12.85546875" customWidth="1"/>
    <col min="8961" max="8962" width="9.28515625" customWidth="1"/>
    <col min="8964" max="8964" width="14.28515625" customWidth="1"/>
    <col min="8965" max="8965" width="12.42578125" customWidth="1"/>
    <col min="8966" max="8966" width="11.28515625" customWidth="1"/>
    <col min="8967" max="8967" width="12.5703125" customWidth="1"/>
    <col min="8968" max="8968" width="12.85546875" customWidth="1"/>
    <col min="9217" max="9218" width="9.28515625" customWidth="1"/>
    <col min="9220" max="9220" width="14.28515625" customWidth="1"/>
    <col min="9221" max="9221" width="12.42578125" customWidth="1"/>
    <col min="9222" max="9222" width="11.28515625" customWidth="1"/>
    <col min="9223" max="9223" width="12.5703125" customWidth="1"/>
    <col min="9224" max="9224" width="12.85546875" customWidth="1"/>
    <col min="9473" max="9474" width="9.28515625" customWidth="1"/>
    <col min="9476" max="9476" width="14.28515625" customWidth="1"/>
    <col min="9477" max="9477" width="12.42578125" customWidth="1"/>
    <col min="9478" max="9478" width="11.28515625" customWidth="1"/>
    <col min="9479" max="9479" width="12.5703125" customWidth="1"/>
    <col min="9480" max="9480" width="12.85546875" customWidth="1"/>
    <col min="9729" max="9730" width="9.28515625" customWidth="1"/>
    <col min="9732" max="9732" width="14.28515625" customWidth="1"/>
    <col min="9733" max="9733" width="12.42578125" customWidth="1"/>
    <col min="9734" max="9734" width="11.28515625" customWidth="1"/>
    <col min="9735" max="9735" width="12.5703125" customWidth="1"/>
    <col min="9736" max="9736" width="12.85546875" customWidth="1"/>
    <col min="9985" max="9986" width="9.28515625" customWidth="1"/>
    <col min="9988" max="9988" width="14.28515625" customWidth="1"/>
    <col min="9989" max="9989" width="12.42578125" customWidth="1"/>
    <col min="9990" max="9990" width="11.28515625" customWidth="1"/>
    <col min="9991" max="9991" width="12.5703125" customWidth="1"/>
    <col min="9992" max="9992" width="12.85546875" customWidth="1"/>
    <col min="10241" max="10242" width="9.28515625" customWidth="1"/>
    <col min="10244" max="10244" width="14.28515625" customWidth="1"/>
    <col min="10245" max="10245" width="12.42578125" customWidth="1"/>
    <col min="10246" max="10246" width="11.28515625" customWidth="1"/>
    <col min="10247" max="10247" width="12.5703125" customWidth="1"/>
    <col min="10248" max="10248" width="12.85546875" customWidth="1"/>
    <col min="10497" max="10498" width="9.28515625" customWidth="1"/>
    <col min="10500" max="10500" width="14.28515625" customWidth="1"/>
    <col min="10501" max="10501" width="12.42578125" customWidth="1"/>
    <col min="10502" max="10502" width="11.28515625" customWidth="1"/>
    <col min="10503" max="10503" width="12.5703125" customWidth="1"/>
    <col min="10504" max="10504" width="12.85546875" customWidth="1"/>
    <col min="10753" max="10754" width="9.28515625" customWidth="1"/>
    <col min="10756" max="10756" width="14.28515625" customWidth="1"/>
    <col min="10757" max="10757" width="12.42578125" customWidth="1"/>
    <col min="10758" max="10758" width="11.28515625" customWidth="1"/>
    <col min="10759" max="10759" width="12.5703125" customWidth="1"/>
    <col min="10760" max="10760" width="12.85546875" customWidth="1"/>
    <col min="11009" max="11010" width="9.28515625" customWidth="1"/>
    <col min="11012" max="11012" width="14.28515625" customWidth="1"/>
    <col min="11013" max="11013" width="12.42578125" customWidth="1"/>
    <col min="11014" max="11014" width="11.28515625" customWidth="1"/>
    <col min="11015" max="11015" width="12.5703125" customWidth="1"/>
    <col min="11016" max="11016" width="12.85546875" customWidth="1"/>
    <col min="11265" max="11266" width="9.28515625" customWidth="1"/>
    <col min="11268" max="11268" width="14.28515625" customWidth="1"/>
    <col min="11269" max="11269" width="12.42578125" customWidth="1"/>
    <col min="11270" max="11270" width="11.28515625" customWidth="1"/>
    <col min="11271" max="11271" width="12.5703125" customWidth="1"/>
    <col min="11272" max="11272" width="12.85546875" customWidth="1"/>
    <col min="11521" max="11522" width="9.28515625" customWidth="1"/>
    <col min="11524" max="11524" width="14.28515625" customWidth="1"/>
    <col min="11525" max="11525" width="12.42578125" customWidth="1"/>
    <col min="11526" max="11526" width="11.28515625" customWidth="1"/>
    <col min="11527" max="11527" width="12.5703125" customWidth="1"/>
    <col min="11528" max="11528" width="12.85546875" customWidth="1"/>
    <col min="11777" max="11778" width="9.28515625" customWidth="1"/>
    <col min="11780" max="11780" width="14.28515625" customWidth="1"/>
    <col min="11781" max="11781" width="12.42578125" customWidth="1"/>
    <col min="11782" max="11782" width="11.28515625" customWidth="1"/>
    <col min="11783" max="11783" width="12.5703125" customWidth="1"/>
    <col min="11784" max="11784" width="12.85546875" customWidth="1"/>
    <col min="12033" max="12034" width="9.28515625" customWidth="1"/>
    <col min="12036" max="12036" width="14.28515625" customWidth="1"/>
    <col min="12037" max="12037" width="12.42578125" customWidth="1"/>
    <col min="12038" max="12038" width="11.28515625" customWidth="1"/>
    <col min="12039" max="12039" width="12.5703125" customWidth="1"/>
    <col min="12040" max="12040" width="12.85546875" customWidth="1"/>
    <col min="12289" max="12290" width="9.28515625" customWidth="1"/>
    <col min="12292" max="12292" width="14.28515625" customWidth="1"/>
    <col min="12293" max="12293" width="12.42578125" customWidth="1"/>
    <col min="12294" max="12294" width="11.28515625" customWidth="1"/>
    <col min="12295" max="12295" width="12.5703125" customWidth="1"/>
    <col min="12296" max="12296" width="12.85546875" customWidth="1"/>
    <col min="12545" max="12546" width="9.28515625" customWidth="1"/>
    <col min="12548" max="12548" width="14.28515625" customWidth="1"/>
    <col min="12549" max="12549" width="12.42578125" customWidth="1"/>
    <col min="12550" max="12550" width="11.28515625" customWidth="1"/>
    <col min="12551" max="12551" width="12.5703125" customWidth="1"/>
    <col min="12552" max="12552" width="12.85546875" customWidth="1"/>
    <col min="12801" max="12802" width="9.28515625" customWidth="1"/>
    <col min="12804" max="12804" width="14.28515625" customWidth="1"/>
    <col min="12805" max="12805" width="12.42578125" customWidth="1"/>
    <col min="12806" max="12806" width="11.28515625" customWidth="1"/>
    <col min="12807" max="12807" width="12.5703125" customWidth="1"/>
    <col min="12808" max="12808" width="12.85546875" customWidth="1"/>
    <col min="13057" max="13058" width="9.28515625" customWidth="1"/>
    <col min="13060" max="13060" width="14.28515625" customWidth="1"/>
    <col min="13061" max="13061" width="12.42578125" customWidth="1"/>
    <col min="13062" max="13062" width="11.28515625" customWidth="1"/>
    <col min="13063" max="13063" width="12.5703125" customWidth="1"/>
    <col min="13064" max="13064" width="12.85546875" customWidth="1"/>
    <col min="13313" max="13314" width="9.28515625" customWidth="1"/>
    <col min="13316" max="13316" width="14.28515625" customWidth="1"/>
    <col min="13317" max="13317" width="12.42578125" customWidth="1"/>
    <col min="13318" max="13318" width="11.28515625" customWidth="1"/>
    <col min="13319" max="13319" width="12.5703125" customWidth="1"/>
    <col min="13320" max="13320" width="12.85546875" customWidth="1"/>
    <col min="13569" max="13570" width="9.28515625" customWidth="1"/>
    <col min="13572" max="13572" width="14.28515625" customWidth="1"/>
    <col min="13573" max="13573" width="12.42578125" customWidth="1"/>
    <col min="13574" max="13574" width="11.28515625" customWidth="1"/>
    <col min="13575" max="13575" width="12.5703125" customWidth="1"/>
    <col min="13576" max="13576" width="12.85546875" customWidth="1"/>
    <col min="13825" max="13826" width="9.28515625" customWidth="1"/>
    <col min="13828" max="13828" width="14.28515625" customWidth="1"/>
    <col min="13829" max="13829" width="12.42578125" customWidth="1"/>
    <col min="13830" max="13830" width="11.28515625" customWidth="1"/>
    <col min="13831" max="13831" width="12.5703125" customWidth="1"/>
    <col min="13832" max="13832" width="12.85546875" customWidth="1"/>
    <col min="14081" max="14082" width="9.28515625" customWidth="1"/>
    <col min="14084" max="14084" width="14.28515625" customWidth="1"/>
    <col min="14085" max="14085" width="12.42578125" customWidth="1"/>
    <col min="14086" max="14086" width="11.28515625" customWidth="1"/>
    <col min="14087" max="14087" width="12.5703125" customWidth="1"/>
    <col min="14088" max="14088" width="12.85546875" customWidth="1"/>
    <col min="14337" max="14338" width="9.28515625" customWidth="1"/>
    <col min="14340" max="14340" width="14.28515625" customWidth="1"/>
    <col min="14341" max="14341" width="12.42578125" customWidth="1"/>
    <col min="14342" max="14342" width="11.28515625" customWidth="1"/>
    <col min="14343" max="14343" width="12.5703125" customWidth="1"/>
    <col min="14344" max="14344" width="12.85546875" customWidth="1"/>
    <col min="14593" max="14594" width="9.28515625" customWidth="1"/>
    <col min="14596" max="14596" width="14.28515625" customWidth="1"/>
    <col min="14597" max="14597" width="12.42578125" customWidth="1"/>
    <col min="14598" max="14598" width="11.28515625" customWidth="1"/>
    <col min="14599" max="14599" width="12.5703125" customWidth="1"/>
    <col min="14600" max="14600" width="12.85546875" customWidth="1"/>
    <col min="14849" max="14850" width="9.28515625" customWidth="1"/>
    <col min="14852" max="14852" width="14.28515625" customWidth="1"/>
    <col min="14853" max="14853" width="12.42578125" customWidth="1"/>
    <col min="14854" max="14854" width="11.28515625" customWidth="1"/>
    <col min="14855" max="14855" width="12.5703125" customWidth="1"/>
    <col min="14856" max="14856" width="12.85546875" customWidth="1"/>
    <col min="15105" max="15106" width="9.28515625" customWidth="1"/>
    <col min="15108" max="15108" width="14.28515625" customWidth="1"/>
    <col min="15109" max="15109" width="12.42578125" customWidth="1"/>
    <col min="15110" max="15110" width="11.28515625" customWidth="1"/>
    <col min="15111" max="15111" width="12.5703125" customWidth="1"/>
    <col min="15112" max="15112" width="12.85546875" customWidth="1"/>
    <col min="15361" max="15362" width="9.28515625" customWidth="1"/>
    <col min="15364" max="15364" width="14.28515625" customWidth="1"/>
    <col min="15365" max="15365" width="12.42578125" customWidth="1"/>
    <col min="15366" max="15366" width="11.28515625" customWidth="1"/>
    <col min="15367" max="15367" width="12.5703125" customWidth="1"/>
    <col min="15368" max="15368" width="12.85546875" customWidth="1"/>
    <col min="15617" max="15618" width="9.28515625" customWidth="1"/>
    <col min="15620" max="15620" width="14.28515625" customWidth="1"/>
    <col min="15621" max="15621" width="12.42578125" customWidth="1"/>
    <col min="15622" max="15622" width="11.28515625" customWidth="1"/>
    <col min="15623" max="15623" width="12.5703125" customWidth="1"/>
    <col min="15624" max="15624" width="12.85546875" customWidth="1"/>
    <col min="15873" max="15874" width="9.28515625" customWidth="1"/>
    <col min="15876" max="15876" width="14.28515625" customWidth="1"/>
    <col min="15877" max="15877" width="12.42578125" customWidth="1"/>
    <col min="15878" max="15878" width="11.28515625" customWidth="1"/>
    <col min="15879" max="15879" width="12.5703125" customWidth="1"/>
    <col min="15880" max="15880" width="12.85546875" customWidth="1"/>
    <col min="16129" max="16130" width="9.28515625" customWidth="1"/>
    <col min="16132" max="16132" width="14.28515625" customWidth="1"/>
    <col min="16133" max="16133" width="12.42578125" customWidth="1"/>
    <col min="16134" max="16134" width="11.28515625" customWidth="1"/>
    <col min="16135" max="16135" width="12.5703125" customWidth="1"/>
    <col min="16136" max="16136" width="12.85546875" customWidth="1"/>
  </cols>
  <sheetData>
    <row r="1" spans="1:8">
      <c r="A1" s="280" t="s">
        <v>333</v>
      </c>
      <c r="B1" s="280"/>
      <c r="C1" s="280"/>
      <c r="D1" s="280"/>
      <c r="E1" s="280"/>
      <c r="F1" s="280"/>
      <c r="G1" s="280"/>
      <c r="H1" s="280"/>
    </row>
    <row r="2" spans="1:8" ht="9" customHeight="1">
      <c r="A2" s="75"/>
      <c r="B2" s="75"/>
      <c r="C2" s="75"/>
      <c r="D2" s="75"/>
      <c r="E2" s="75"/>
      <c r="F2" s="75"/>
      <c r="G2" s="75"/>
      <c r="H2" s="75"/>
    </row>
    <row r="3" spans="1:8">
      <c r="A3" s="278" t="s">
        <v>102</v>
      </c>
      <c r="B3" s="278"/>
      <c r="C3" s="278"/>
      <c r="D3" s="278"/>
      <c r="E3" s="278"/>
      <c r="F3" s="278"/>
      <c r="G3" s="278"/>
      <c r="H3" s="278"/>
    </row>
    <row r="4" spans="1:8" ht="9" customHeight="1">
      <c r="A4" s="328"/>
      <c r="B4" s="328"/>
      <c r="C4" s="328"/>
      <c r="D4" s="328"/>
      <c r="E4" s="328"/>
      <c r="F4" s="328"/>
      <c r="G4" s="328"/>
      <c r="H4" s="328"/>
    </row>
    <row r="5" spans="1:8">
      <c r="A5" s="329" t="s">
        <v>100</v>
      </c>
      <c r="B5" s="330"/>
      <c r="C5" s="330"/>
      <c r="D5" s="331"/>
      <c r="E5" s="277" t="s">
        <v>156</v>
      </c>
      <c r="F5" s="277"/>
      <c r="G5" s="277"/>
      <c r="H5" s="277"/>
    </row>
    <row r="6" spans="1:8" ht="21.75" customHeight="1">
      <c r="A6" s="332" t="s">
        <v>142</v>
      </c>
      <c r="B6" s="263"/>
      <c r="C6" s="263"/>
      <c r="D6" s="263"/>
      <c r="E6" s="263"/>
      <c r="F6" s="263"/>
      <c r="G6" s="263"/>
      <c r="H6" s="263"/>
    </row>
    <row r="7" spans="1:8">
      <c r="A7" s="290" t="s">
        <v>3</v>
      </c>
      <c r="B7" s="290"/>
      <c r="C7" s="290"/>
      <c r="D7" s="290"/>
      <c r="E7" s="289" t="s">
        <v>83</v>
      </c>
      <c r="F7" s="289" t="s">
        <v>81</v>
      </c>
      <c r="G7" s="289" t="s">
        <v>82</v>
      </c>
      <c r="H7" s="290" t="s">
        <v>6</v>
      </c>
    </row>
    <row r="8" spans="1:8" ht="20.25" customHeight="1">
      <c r="A8" s="290"/>
      <c r="B8" s="290"/>
      <c r="C8" s="290"/>
      <c r="D8" s="290"/>
      <c r="E8" s="289"/>
      <c r="F8" s="289"/>
      <c r="G8" s="289"/>
      <c r="H8" s="290"/>
    </row>
    <row r="9" spans="1:8">
      <c r="A9" s="255" t="s">
        <v>24</v>
      </c>
      <c r="B9" s="255"/>
      <c r="C9" s="255"/>
      <c r="D9" s="255"/>
      <c r="E9" s="97">
        <f>SUM(E10:E13)</f>
        <v>2500</v>
      </c>
      <c r="F9" s="97">
        <f>SUM(F10:F13)</f>
        <v>0</v>
      </c>
      <c r="G9" s="97">
        <f>SUM(G10:G13)</f>
        <v>2951</v>
      </c>
      <c r="H9" s="97">
        <f>SUM(E9:G9)</f>
        <v>5451</v>
      </c>
    </row>
    <row r="10" spans="1:8">
      <c r="A10" s="251" t="s">
        <v>11</v>
      </c>
      <c r="B10" s="251"/>
      <c r="C10" s="251"/>
      <c r="D10" s="251"/>
      <c r="E10" s="96">
        <f>SUM('4.1. Ph. M-F. köt.'!G11)</f>
        <v>2500</v>
      </c>
      <c r="F10" s="96">
        <f>SUM('4.2. PH. M-F. Önk.'!F11)</f>
        <v>0</v>
      </c>
      <c r="G10" s="96">
        <f>SUM('4.3. PH. M-F. állami'!H11)</f>
        <v>0</v>
      </c>
      <c r="H10" s="96">
        <f t="shared" ref="H10:H32" si="0">SUM(E10:G10)</f>
        <v>2500</v>
      </c>
    </row>
    <row r="11" spans="1:8">
      <c r="A11" s="265" t="s">
        <v>12</v>
      </c>
      <c r="B11" s="265"/>
      <c r="C11" s="265"/>
      <c r="D11" s="265"/>
      <c r="E11" s="96">
        <f>SUM('4.1. Ph. M-F. köt.'!G12)</f>
        <v>0</v>
      </c>
      <c r="F11" s="96">
        <f>SUM('4.2. PH. M-F. Önk.'!F12)</f>
        <v>0</v>
      </c>
      <c r="G11" s="96">
        <f>SUM('4.3. PH. M-F. állami'!H12)</f>
        <v>2951</v>
      </c>
      <c r="H11" s="96">
        <f t="shared" si="0"/>
        <v>2951</v>
      </c>
    </row>
    <row r="12" spans="1:8">
      <c r="A12" s="251" t="s">
        <v>17</v>
      </c>
      <c r="B12" s="251"/>
      <c r="C12" s="251"/>
      <c r="D12" s="251"/>
      <c r="E12" s="96">
        <f>SUM('4.1. Ph. M-F. köt.'!G13)</f>
        <v>0</v>
      </c>
      <c r="F12" s="96">
        <f>SUM('4.2. PH. M-F. Önk.'!F13)</f>
        <v>0</v>
      </c>
      <c r="G12" s="96">
        <f>SUM('4.3. PH. M-F. állami'!H13)</f>
        <v>0</v>
      </c>
      <c r="H12" s="96">
        <f t="shared" si="0"/>
        <v>0</v>
      </c>
    </row>
    <row r="13" spans="1:8">
      <c r="A13" s="251" t="s">
        <v>25</v>
      </c>
      <c r="B13" s="251"/>
      <c r="C13" s="251"/>
      <c r="D13" s="251"/>
      <c r="E13" s="96">
        <f>SUM('4.1. Ph. M-F. köt.'!G14)</f>
        <v>0</v>
      </c>
      <c r="F13" s="96">
        <f>SUM('4.2. PH. M-F. Önk.'!F14)</f>
        <v>0</v>
      </c>
      <c r="G13" s="96">
        <f>SUM('4.3. PH. M-F. állami'!H14)</f>
        <v>0</v>
      </c>
      <c r="H13" s="96">
        <f t="shared" si="0"/>
        <v>0</v>
      </c>
    </row>
    <row r="14" spans="1:8">
      <c r="A14" s="264"/>
      <c r="B14" s="264"/>
      <c r="C14" s="264"/>
      <c r="D14" s="264"/>
      <c r="E14" s="96"/>
      <c r="F14" s="96"/>
      <c r="G14" s="96"/>
      <c r="H14" s="96"/>
    </row>
    <row r="15" spans="1:8">
      <c r="A15" s="264"/>
      <c r="B15" s="264"/>
      <c r="C15" s="264"/>
      <c r="D15" s="264"/>
      <c r="E15" s="96"/>
      <c r="F15" s="96"/>
      <c r="G15" s="96"/>
      <c r="H15" s="96"/>
    </row>
    <row r="16" spans="1:8">
      <c r="A16" s="254" t="s">
        <v>141</v>
      </c>
      <c r="B16" s="254"/>
      <c r="C16" s="254"/>
      <c r="D16" s="254"/>
      <c r="E16" s="97">
        <f>SUM('4.1. Ph. M-F. köt.'!G17)</f>
        <v>0</v>
      </c>
      <c r="F16" s="97">
        <f>SUM('4.2. PH. M-F. Önk.'!F17)</f>
        <v>0</v>
      </c>
      <c r="G16" s="97">
        <f>SUM('4.3. PH. M-F. állami'!H17)</f>
        <v>0</v>
      </c>
      <c r="H16" s="97">
        <f t="shared" si="0"/>
        <v>0</v>
      </c>
    </row>
    <row r="17" spans="1:8">
      <c r="A17" s="293"/>
      <c r="B17" s="293"/>
      <c r="C17" s="293"/>
      <c r="D17" s="293"/>
      <c r="E17" s="96"/>
      <c r="F17" s="96"/>
      <c r="G17" s="96"/>
      <c r="H17" s="96"/>
    </row>
    <row r="18" spans="1:8">
      <c r="A18" s="293"/>
      <c r="B18" s="293"/>
      <c r="C18" s="293"/>
      <c r="D18" s="293"/>
      <c r="E18" s="96"/>
      <c r="F18" s="96"/>
      <c r="G18" s="96"/>
      <c r="H18" s="96"/>
    </row>
    <row r="19" spans="1:8">
      <c r="A19" s="297" t="s">
        <v>123</v>
      </c>
      <c r="B19" s="297"/>
      <c r="C19" s="297"/>
      <c r="D19" s="297"/>
      <c r="E19" s="97">
        <f>SUM('4.1. Ph. M-F. köt.'!G20)</f>
        <v>0</v>
      </c>
      <c r="F19" s="97">
        <f>SUM('4.2. PH. M-F. Önk.'!F20)</f>
        <v>0</v>
      </c>
      <c r="G19" s="97">
        <f>SUM('4.3. PH. M-F. állami'!H20)</f>
        <v>0</v>
      </c>
      <c r="H19" s="97">
        <f t="shared" si="0"/>
        <v>0</v>
      </c>
    </row>
    <row r="20" spans="1:8">
      <c r="A20" s="298"/>
      <c r="B20" s="298"/>
      <c r="C20" s="298"/>
      <c r="D20" s="298"/>
      <c r="E20" s="96"/>
      <c r="F20" s="96"/>
      <c r="G20" s="96"/>
      <c r="H20" s="96"/>
    </row>
    <row r="21" spans="1:8">
      <c r="A21" s="297"/>
      <c r="B21" s="297"/>
      <c r="C21" s="297"/>
      <c r="D21" s="297"/>
      <c r="E21" s="96"/>
      <c r="F21" s="96"/>
      <c r="G21" s="96"/>
      <c r="H21" s="96"/>
    </row>
    <row r="22" spans="1:8" ht="21.75" customHeight="1">
      <c r="A22" s="294" t="s">
        <v>124</v>
      </c>
      <c r="B22" s="294"/>
      <c r="C22" s="294"/>
      <c r="D22" s="294"/>
      <c r="E22" s="89">
        <f>SUM(E9,E16,E19)</f>
        <v>2500</v>
      </c>
      <c r="F22" s="89">
        <f>SUM(F9,F16,F19)</f>
        <v>0</v>
      </c>
      <c r="G22" s="89">
        <f>SUM(G9,G16,G19)</f>
        <v>2951</v>
      </c>
      <c r="H22" s="97">
        <f t="shared" si="0"/>
        <v>5451</v>
      </c>
    </row>
    <row r="23" spans="1:8">
      <c r="A23" s="254"/>
      <c r="B23" s="254"/>
      <c r="C23" s="254"/>
      <c r="D23" s="254"/>
      <c r="E23" s="96"/>
      <c r="F23" s="96"/>
      <c r="G23" s="96"/>
      <c r="H23" s="96"/>
    </row>
    <row r="24" spans="1:8">
      <c r="A24" s="333" t="s">
        <v>50</v>
      </c>
      <c r="B24" s="334"/>
      <c r="C24" s="334"/>
      <c r="D24" s="335"/>
      <c r="E24" s="96">
        <f>SUM('4.1. Ph. M-F. köt.'!G25)</f>
        <v>0</v>
      </c>
      <c r="F24" s="96">
        <f>SUM('4.2. PH. M-F. Önk.'!F25)</f>
        <v>0</v>
      </c>
      <c r="G24" s="96">
        <f>SUM('4.3. PH. M-F. állami'!H25)</f>
        <v>0</v>
      </c>
      <c r="H24" s="96">
        <f t="shared" si="0"/>
        <v>0</v>
      </c>
    </row>
    <row r="25" spans="1:8" ht="27" customHeight="1">
      <c r="A25" s="260" t="s">
        <v>84</v>
      </c>
      <c r="B25" s="260"/>
      <c r="C25" s="260"/>
      <c r="D25" s="260"/>
      <c r="E25" s="96">
        <f>SUM('4.1. Ph. M-F. köt.'!G26)</f>
        <v>0</v>
      </c>
      <c r="F25" s="96">
        <f>SUM('4.2. PH. M-F. Önk.'!F26)</f>
        <v>0</v>
      </c>
      <c r="G25" s="96">
        <f>SUM('4.3. PH. M-F. állami'!H26)</f>
        <v>0</v>
      </c>
      <c r="H25" s="96">
        <f t="shared" si="0"/>
        <v>0</v>
      </c>
    </row>
    <row r="26" spans="1:8">
      <c r="A26" s="251" t="s">
        <v>98</v>
      </c>
      <c r="B26" s="251"/>
      <c r="C26" s="251"/>
      <c r="D26" s="251"/>
      <c r="E26" s="96">
        <f>SUM('4.1. Ph. M-F. köt.'!G27)</f>
        <v>374279</v>
      </c>
      <c r="F26" s="96">
        <f>SUM('4.2. PH. M-F. Önk.'!F27)</f>
        <v>0</v>
      </c>
      <c r="G26" s="96">
        <f>SUM('4.3. PH. M-F. állami'!H27)</f>
        <v>56276</v>
      </c>
      <c r="H26" s="96">
        <f t="shared" si="0"/>
        <v>430555</v>
      </c>
    </row>
    <row r="27" spans="1:8">
      <c r="A27" s="251"/>
      <c r="B27" s="251"/>
      <c r="C27" s="251"/>
      <c r="D27" s="251"/>
      <c r="E27" s="96"/>
      <c r="F27" s="96"/>
      <c r="G27" s="96"/>
      <c r="H27" s="96"/>
    </row>
    <row r="28" spans="1:8">
      <c r="A28" s="251"/>
      <c r="B28" s="251"/>
      <c r="C28" s="251"/>
      <c r="D28" s="251"/>
      <c r="E28" s="96"/>
      <c r="F28" s="96"/>
      <c r="G28" s="96"/>
      <c r="H28" s="96"/>
    </row>
    <row r="29" spans="1:8">
      <c r="A29" s="254" t="s">
        <v>126</v>
      </c>
      <c r="B29" s="254"/>
      <c r="C29" s="254"/>
      <c r="D29" s="254"/>
      <c r="E29" s="97">
        <f>SUM(E24:E26)</f>
        <v>374279</v>
      </c>
      <c r="F29" s="97">
        <f>SUM(F24:F26)</f>
        <v>0</v>
      </c>
      <c r="G29" s="97">
        <f>SUM(G24:G26)</f>
        <v>56276</v>
      </c>
      <c r="H29" s="97">
        <f t="shared" si="0"/>
        <v>430555</v>
      </c>
    </row>
    <row r="30" spans="1:8">
      <c r="A30" s="277"/>
      <c r="B30" s="277"/>
      <c r="C30" s="277"/>
      <c r="D30" s="277"/>
      <c r="E30" s="96"/>
      <c r="F30" s="96"/>
      <c r="G30" s="96"/>
      <c r="H30" s="96"/>
    </row>
    <row r="31" spans="1:8">
      <c r="A31" s="277"/>
      <c r="B31" s="277"/>
      <c r="C31" s="277"/>
      <c r="D31" s="277"/>
      <c r="E31" s="96"/>
      <c r="F31" s="96"/>
      <c r="G31" s="96"/>
      <c r="H31" s="96"/>
    </row>
    <row r="32" spans="1:8">
      <c r="A32" s="254" t="s">
        <v>87</v>
      </c>
      <c r="B32" s="254"/>
      <c r="C32" s="254"/>
      <c r="D32" s="254"/>
      <c r="E32" s="97">
        <f>SUM(E22,E29)</f>
        <v>376779</v>
      </c>
      <c r="F32" s="97">
        <f>SUM(F22,F29)</f>
        <v>0</v>
      </c>
      <c r="G32" s="97">
        <f>SUM(G22,G29)</f>
        <v>59227</v>
      </c>
      <c r="H32" s="97">
        <f t="shared" si="0"/>
        <v>436006</v>
      </c>
    </row>
    <row r="33" spans="1:8" ht="21" customHeight="1">
      <c r="A33" s="332" t="s">
        <v>143</v>
      </c>
      <c r="B33" s="332"/>
      <c r="C33" s="332"/>
      <c r="D33" s="332"/>
      <c r="E33" s="332"/>
      <c r="F33" s="332"/>
      <c r="G33" s="332"/>
      <c r="H33" s="332"/>
    </row>
    <row r="34" spans="1:8">
      <c r="A34" s="254" t="s">
        <v>22</v>
      </c>
      <c r="B34" s="254"/>
      <c r="C34" s="254"/>
      <c r="D34" s="254"/>
      <c r="E34" s="89">
        <f>SUM('4.1. Ph. M-F. köt.'!G35)</f>
        <v>0</v>
      </c>
      <c r="F34" s="89">
        <f>SUM('4.2. PH. M-F. Önk.'!F35)</f>
        <v>0</v>
      </c>
      <c r="G34" s="89">
        <f>SUM('4.3. PH. M-F. állami'!G35)</f>
        <v>0</v>
      </c>
      <c r="H34" s="89">
        <f>SUM(E34:G34)</f>
        <v>0</v>
      </c>
    </row>
    <row r="35" spans="1:8">
      <c r="A35" s="296" t="s">
        <v>13</v>
      </c>
      <c r="B35" s="296"/>
      <c r="C35" s="296"/>
      <c r="D35" s="296"/>
      <c r="E35" s="88">
        <f>SUM('4.1. Ph. M-F. köt.'!G36)</f>
        <v>0</v>
      </c>
      <c r="F35" s="88">
        <f>SUM('4.2. PH. M-F. Önk.'!F36)</f>
        <v>0</v>
      </c>
      <c r="G35" s="88">
        <f>SUM('4.3. PH. M-F. állami'!G36)</f>
        <v>0</v>
      </c>
      <c r="H35" s="88">
        <f t="shared" ref="H35:H55" si="1">SUM(E35:G35)</f>
        <v>0</v>
      </c>
    </row>
    <row r="36" spans="1:8">
      <c r="A36" s="314"/>
      <c r="B36" s="314"/>
      <c r="C36" s="314"/>
      <c r="D36" s="314"/>
      <c r="E36" s="88"/>
      <c r="F36" s="88"/>
      <c r="G36" s="88"/>
      <c r="H36" s="88"/>
    </row>
    <row r="37" spans="1:8">
      <c r="A37" s="314"/>
      <c r="B37" s="314"/>
      <c r="C37" s="314"/>
      <c r="D37" s="314"/>
      <c r="E37" s="88"/>
      <c r="F37" s="88"/>
      <c r="G37" s="88"/>
      <c r="H37" s="88"/>
    </row>
    <row r="38" spans="1:8" ht="15" customHeight="1">
      <c r="A38" s="317" t="s">
        <v>114</v>
      </c>
      <c r="B38" s="317"/>
      <c r="C38" s="317"/>
      <c r="D38" s="317"/>
      <c r="E38" s="89">
        <f>SUM('4.1. Ph. M-F. köt.'!G39)</f>
        <v>0</v>
      </c>
      <c r="F38" s="89">
        <f>SUM('4.2. PH. M-F. Önk.'!F39)</f>
        <v>0</v>
      </c>
      <c r="G38" s="89">
        <f>SUM('4.3. PH. M-F. állami'!G39)</f>
        <v>0</v>
      </c>
      <c r="H38" s="89">
        <f t="shared" si="1"/>
        <v>0</v>
      </c>
    </row>
    <row r="39" spans="1:8">
      <c r="A39" s="316"/>
      <c r="B39" s="316"/>
      <c r="C39" s="316"/>
      <c r="D39" s="316"/>
      <c r="E39" s="88"/>
      <c r="F39" s="88"/>
      <c r="G39" s="88"/>
      <c r="H39" s="88"/>
    </row>
    <row r="40" spans="1:8">
      <c r="A40" s="336"/>
      <c r="B40" s="337"/>
      <c r="C40" s="337"/>
      <c r="D40" s="338"/>
      <c r="E40" s="88"/>
      <c r="F40" s="88"/>
      <c r="G40" s="88"/>
      <c r="H40" s="88"/>
    </row>
    <row r="41" spans="1:8">
      <c r="A41" s="313" t="s">
        <v>119</v>
      </c>
      <c r="B41" s="313"/>
      <c r="C41" s="313"/>
      <c r="D41" s="313"/>
      <c r="E41" s="89">
        <f>SUM('4.1. Ph. M-F. köt.'!G42)</f>
        <v>0</v>
      </c>
      <c r="F41" s="89">
        <f>SUM('4.2. PH. M-F. Önk.'!F42)</f>
        <v>0</v>
      </c>
      <c r="G41" s="89">
        <f>SUM('4.3. PH. M-F. állami'!G42)</f>
        <v>0</v>
      </c>
      <c r="H41" s="89">
        <f t="shared" si="1"/>
        <v>0</v>
      </c>
    </row>
    <row r="42" spans="1:8">
      <c r="A42" s="339"/>
      <c r="B42" s="340"/>
      <c r="C42" s="340"/>
      <c r="D42" s="341"/>
      <c r="E42" s="88"/>
      <c r="F42" s="88"/>
      <c r="G42" s="88"/>
      <c r="H42" s="88"/>
    </row>
    <row r="43" spans="1:8">
      <c r="A43" s="254"/>
      <c r="B43" s="254"/>
      <c r="C43" s="254"/>
      <c r="D43" s="254"/>
      <c r="E43" s="88"/>
      <c r="F43" s="88"/>
      <c r="G43" s="88"/>
      <c r="H43" s="88"/>
    </row>
    <row r="44" spans="1:8">
      <c r="A44" s="297" t="s">
        <v>30</v>
      </c>
      <c r="B44" s="297"/>
      <c r="C44" s="297"/>
      <c r="D44" s="297"/>
      <c r="E44" s="89">
        <f>SUM('4.1. Ph. M-F. köt.'!G45)</f>
        <v>0</v>
      </c>
      <c r="F44" s="89">
        <f>SUM('4.2. PH. M-F. Önk.'!F45)</f>
        <v>0</v>
      </c>
      <c r="G44" s="89">
        <f>SUM('4.3. PH. M-F. állami'!G45)</f>
        <v>0</v>
      </c>
      <c r="H44" s="89">
        <f t="shared" si="1"/>
        <v>0</v>
      </c>
    </row>
    <row r="45" spans="1:8">
      <c r="A45" s="298"/>
      <c r="B45" s="298"/>
      <c r="C45" s="298"/>
      <c r="D45" s="298"/>
      <c r="E45" s="88"/>
      <c r="F45" s="88"/>
      <c r="G45" s="88"/>
      <c r="H45" s="88"/>
    </row>
    <row r="46" spans="1:8">
      <c r="A46" s="251"/>
      <c r="B46" s="251"/>
      <c r="C46" s="251"/>
      <c r="D46" s="251"/>
      <c r="E46" s="88"/>
      <c r="F46" s="88"/>
      <c r="G46" s="88"/>
      <c r="H46" s="88"/>
    </row>
    <row r="47" spans="1:8" ht="26.25" customHeight="1">
      <c r="A47" s="294" t="s">
        <v>125</v>
      </c>
      <c r="B47" s="294"/>
      <c r="C47" s="294"/>
      <c r="D47" s="294"/>
      <c r="E47" s="89">
        <f>SUM(E34,E38,E41,E44)</f>
        <v>0</v>
      </c>
      <c r="F47" s="89">
        <f>SUM(F34,F38,F41,F44)</f>
        <v>0</v>
      </c>
      <c r="G47" s="89">
        <f>SUM(G34,G38,G41,G44)</f>
        <v>0</v>
      </c>
      <c r="H47" s="89">
        <f t="shared" si="1"/>
        <v>0</v>
      </c>
    </row>
    <row r="48" spans="1:8">
      <c r="A48" s="254"/>
      <c r="B48" s="254"/>
      <c r="C48" s="254"/>
      <c r="D48" s="254"/>
      <c r="E48" s="88"/>
      <c r="F48" s="88"/>
      <c r="G48" s="88"/>
      <c r="H48" s="88"/>
    </row>
    <row r="49" spans="1:8">
      <c r="A49" s="296" t="s">
        <v>50</v>
      </c>
      <c r="B49" s="296"/>
      <c r="C49" s="296"/>
      <c r="D49" s="296"/>
      <c r="E49" s="88">
        <f>SUM('4.1. Ph. M-F. köt.'!G50)</f>
        <v>0</v>
      </c>
      <c r="F49" s="88">
        <f>SUM('4.2. PH. M-F. Önk.'!F50)</f>
        <v>0</v>
      </c>
      <c r="G49" s="88">
        <f>SUM('4.3. PH. M-F. állami'!G50)</f>
        <v>0</v>
      </c>
      <c r="H49" s="88">
        <f t="shared" si="1"/>
        <v>0</v>
      </c>
    </row>
    <row r="50" spans="1:8" ht="24" customHeight="1">
      <c r="A50" s="260" t="s">
        <v>84</v>
      </c>
      <c r="B50" s="260"/>
      <c r="C50" s="260"/>
      <c r="D50" s="260"/>
      <c r="E50" s="88">
        <f>SUM('4.1. Ph. M-F. köt.'!G51)</f>
        <v>0</v>
      </c>
      <c r="F50" s="88">
        <f>SUM('4.2. PH. M-F. Önk.'!F51)</f>
        <v>0</v>
      </c>
      <c r="G50" s="88">
        <f>SUM('4.3. PH. M-F. állami'!G51)</f>
        <v>0</v>
      </c>
      <c r="H50" s="88">
        <f t="shared" si="1"/>
        <v>0</v>
      </c>
    </row>
    <row r="51" spans="1:8">
      <c r="A51" s="251" t="s">
        <v>98</v>
      </c>
      <c r="B51" s="251"/>
      <c r="C51" s="251"/>
      <c r="D51" s="251"/>
      <c r="E51" s="88">
        <f>SUM('4.1. Ph. M-F. köt.'!G52)</f>
        <v>0</v>
      </c>
      <c r="F51" s="88">
        <f>SUM('4.2. PH. M-F. Önk.'!F52)</f>
        <v>0</v>
      </c>
      <c r="G51" s="88">
        <f>SUM('4.3. PH. M-F. állami'!G52)</f>
        <v>0</v>
      </c>
      <c r="H51" s="88">
        <f t="shared" si="1"/>
        <v>0</v>
      </c>
    </row>
    <row r="52" spans="1:8">
      <c r="A52" s="264"/>
      <c r="B52" s="264"/>
      <c r="C52" s="264"/>
      <c r="D52" s="264"/>
      <c r="E52" s="88"/>
      <c r="F52" s="88"/>
      <c r="G52" s="88"/>
      <c r="H52" s="88"/>
    </row>
    <row r="53" spans="1:8">
      <c r="A53" s="254" t="s">
        <v>99</v>
      </c>
      <c r="B53" s="254"/>
      <c r="C53" s="254"/>
      <c r="D53" s="254"/>
      <c r="E53" s="89">
        <f>SUM(E49:E51)</f>
        <v>0</v>
      </c>
      <c r="F53" s="89">
        <f>SUM(F49:F51)</f>
        <v>0</v>
      </c>
      <c r="G53" s="89">
        <f>SUM(G49:G51)</f>
        <v>0</v>
      </c>
      <c r="H53" s="89">
        <f t="shared" si="1"/>
        <v>0</v>
      </c>
    </row>
    <row r="54" spans="1:8">
      <c r="A54" s="277"/>
      <c r="B54" s="277"/>
      <c r="C54" s="277"/>
      <c r="D54" s="277"/>
      <c r="E54" s="88"/>
      <c r="F54" s="88"/>
      <c r="G54" s="88"/>
      <c r="H54" s="88"/>
    </row>
    <row r="55" spans="1:8">
      <c r="A55" s="254" t="s">
        <v>97</v>
      </c>
      <c r="B55" s="254"/>
      <c r="C55" s="254"/>
      <c r="D55" s="254"/>
      <c r="E55" s="89">
        <f>SUM(E47,E53)</f>
        <v>0</v>
      </c>
      <c r="F55" s="89">
        <f>SUM(F47,F53)</f>
        <v>0</v>
      </c>
      <c r="G55" s="89">
        <f>SUM(G47,G53)</f>
        <v>0</v>
      </c>
      <c r="H55" s="89">
        <f t="shared" si="1"/>
        <v>0</v>
      </c>
    </row>
    <row r="57" spans="1:8">
      <c r="A57" s="254" t="s">
        <v>276</v>
      </c>
      <c r="B57" s="254"/>
      <c r="C57" s="254"/>
      <c r="D57" s="254"/>
      <c r="E57" s="89">
        <f>+E55+E32</f>
        <v>376779</v>
      </c>
      <c r="F57" s="89">
        <f>+F55+F32</f>
        <v>0</v>
      </c>
      <c r="G57" s="89">
        <f>+G55+G32</f>
        <v>59227</v>
      </c>
      <c r="H57" s="89">
        <f>+H55+H32</f>
        <v>436006</v>
      </c>
    </row>
  </sheetData>
  <mergeCells count="59">
    <mergeCell ref="A52:D52"/>
    <mergeCell ref="A53:D53"/>
    <mergeCell ref="A54:D54"/>
    <mergeCell ref="A55:D55"/>
    <mergeCell ref="A46:D46"/>
    <mergeCell ref="A47:D47"/>
    <mergeCell ref="A48:D48"/>
    <mergeCell ref="A49:D49"/>
    <mergeCell ref="A50:D50"/>
    <mergeCell ref="A51:D51"/>
    <mergeCell ref="A45:D45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17:D17"/>
    <mergeCell ref="A18:D18"/>
    <mergeCell ref="A19:D19"/>
    <mergeCell ref="A20:D20"/>
    <mergeCell ref="A33:H33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12:D12"/>
    <mergeCell ref="A13:D13"/>
    <mergeCell ref="A14:D14"/>
    <mergeCell ref="A15:D15"/>
    <mergeCell ref="A16:D16"/>
    <mergeCell ref="A57:D57"/>
    <mergeCell ref="A9:D9"/>
    <mergeCell ref="A1:H1"/>
    <mergeCell ref="A3:H3"/>
    <mergeCell ref="A4:H4"/>
    <mergeCell ref="A5:D5"/>
    <mergeCell ref="E5:H5"/>
    <mergeCell ref="A6:H6"/>
    <mergeCell ref="A7:D8"/>
    <mergeCell ref="E7:E8"/>
    <mergeCell ref="F7:F8"/>
    <mergeCell ref="G7:G8"/>
    <mergeCell ref="H7:H8"/>
    <mergeCell ref="A21:D21"/>
    <mergeCell ref="A10:D10"/>
    <mergeCell ref="A11:D11"/>
  </mergeCells>
  <pageMargins left="0.51181102362204722" right="0.23622047244094491" top="0.43307086614173229" bottom="0.23622047244094491" header="0.19685039370078741" footer="0.15748031496062992"/>
  <pageSetup paperSize="9" orientation="portrait" r:id="rId1"/>
  <headerFooter alignWithMargins="0">
    <oddHeader>&amp;L&amp;8Veresegyház Város Önkormányzat Polgármesteri Hivatala</oddHeader>
    <oddFooter>&amp;LVeresegyház, 2013. Február 07.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G56"/>
  <sheetViews>
    <sheetView workbookViewId="0">
      <selection activeCell="A2" sqref="A2"/>
    </sheetView>
  </sheetViews>
  <sheetFormatPr defaultRowHeight="12.75"/>
  <cols>
    <col min="1" max="2" width="9.28515625" customWidth="1"/>
    <col min="4" max="4" width="11.85546875" customWidth="1"/>
    <col min="5" max="5" width="14.28515625" customWidth="1"/>
    <col min="6" max="6" width="18.140625" customWidth="1"/>
    <col min="7" max="7" width="19" customWidth="1"/>
    <col min="256" max="257" width="9.28515625" customWidth="1"/>
    <col min="259" max="259" width="11.85546875" customWidth="1"/>
    <col min="260" max="260" width="18" bestFit="1" customWidth="1"/>
    <col min="261" max="261" width="14.28515625" customWidth="1"/>
    <col min="262" max="262" width="18.140625" customWidth="1"/>
    <col min="263" max="263" width="12.42578125" customWidth="1"/>
    <col min="512" max="513" width="9.28515625" customWidth="1"/>
    <col min="515" max="515" width="11.85546875" customWidth="1"/>
    <col min="516" max="516" width="18" bestFit="1" customWidth="1"/>
    <col min="517" max="517" width="14.28515625" customWidth="1"/>
    <col min="518" max="518" width="18.140625" customWidth="1"/>
    <col min="519" max="519" width="12.42578125" customWidth="1"/>
    <col min="768" max="769" width="9.28515625" customWidth="1"/>
    <col min="771" max="771" width="11.85546875" customWidth="1"/>
    <col min="772" max="772" width="18" bestFit="1" customWidth="1"/>
    <col min="773" max="773" width="14.28515625" customWidth="1"/>
    <col min="774" max="774" width="18.140625" customWidth="1"/>
    <col min="775" max="775" width="12.42578125" customWidth="1"/>
    <col min="1024" max="1025" width="9.28515625" customWidth="1"/>
    <col min="1027" max="1027" width="11.85546875" customWidth="1"/>
    <col min="1028" max="1028" width="18" bestFit="1" customWidth="1"/>
    <col min="1029" max="1029" width="14.28515625" customWidth="1"/>
    <col min="1030" max="1030" width="18.140625" customWidth="1"/>
    <col min="1031" max="1031" width="12.42578125" customWidth="1"/>
    <col min="1280" max="1281" width="9.28515625" customWidth="1"/>
    <col min="1283" max="1283" width="11.85546875" customWidth="1"/>
    <col min="1284" max="1284" width="18" bestFit="1" customWidth="1"/>
    <col min="1285" max="1285" width="14.28515625" customWidth="1"/>
    <col min="1286" max="1286" width="18.140625" customWidth="1"/>
    <col min="1287" max="1287" width="12.42578125" customWidth="1"/>
    <col min="1536" max="1537" width="9.28515625" customWidth="1"/>
    <col min="1539" max="1539" width="11.85546875" customWidth="1"/>
    <col min="1540" max="1540" width="18" bestFit="1" customWidth="1"/>
    <col min="1541" max="1541" width="14.28515625" customWidth="1"/>
    <col min="1542" max="1542" width="18.140625" customWidth="1"/>
    <col min="1543" max="1543" width="12.42578125" customWidth="1"/>
    <col min="1792" max="1793" width="9.28515625" customWidth="1"/>
    <col min="1795" max="1795" width="11.85546875" customWidth="1"/>
    <col min="1796" max="1796" width="18" bestFit="1" customWidth="1"/>
    <col min="1797" max="1797" width="14.28515625" customWidth="1"/>
    <col min="1798" max="1798" width="18.140625" customWidth="1"/>
    <col min="1799" max="1799" width="12.42578125" customWidth="1"/>
    <col min="2048" max="2049" width="9.28515625" customWidth="1"/>
    <col min="2051" max="2051" width="11.85546875" customWidth="1"/>
    <col min="2052" max="2052" width="18" bestFit="1" customWidth="1"/>
    <col min="2053" max="2053" width="14.28515625" customWidth="1"/>
    <col min="2054" max="2054" width="18.140625" customWidth="1"/>
    <col min="2055" max="2055" width="12.42578125" customWidth="1"/>
    <col min="2304" max="2305" width="9.28515625" customWidth="1"/>
    <col min="2307" max="2307" width="11.85546875" customWidth="1"/>
    <col min="2308" max="2308" width="18" bestFit="1" customWidth="1"/>
    <col min="2309" max="2309" width="14.28515625" customWidth="1"/>
    <col min="2310" max="2310" width="18.140625" customWidth="1"/>
    <col min="2311" max="2311" width="12.42578125" customWidth="1"/>
    <col min="2560" max="2561" width="9.28515625" customWidth="1"/>
    <col min="2563" max="2563" width="11.85546875" customWidth="1"/>
    <col min="2564" max="2564" width="18" bestFit="1" customWidth="1"/>
    <col min="2565" max="2565" width="14.28515625" customWidth="1"/>
    <col min="2566" max="2566" width="18.140625" customWidth="1"/>
    <col min="2567" max="2567" width="12.42578125" customWidth="1"/>
    <col min="2816" max="2817" width="9.28515625" customWidth="1"/>
    <col min="2819" max="2819" width="11.85546875" customWidth="1"/>
    <col min="2820" max="2820" width="18" bestFit="1" customWidth="1"/>
    <col min="2821" max="2821" width="14.28515625" customWidth="1"/>
    <col min="2822" max="2822" width="18.140625" customWidth="1"/>
    <col min="2823" max="2823" width="12.42578125" customWidth="1"/>
    <col min="3072" max="3073" width="9.28515625" customWidth="1"/>
    <col min="3075" max="3075" width="11.85546875" customWidth="1"/>
    <col min="3076" max="3076" width="18" bestFit="1" customWidth="1"/>
    <col min="3077" max="3077" width="14.28515625" customWidth="1"/>
    <col min="3078" max="3078" width="18.140625" customWidth="1"/>
    <col min="3079" max="3079" width="12.42578125" customWidth="1"/>
    <col min="3328" max="3329" width="9.28515625" customWidth="1"/>
    <col min="3331" max="3331" width="11.85546875" customWidth="1"/>
    <col min="3332" max="3332" width="18" bestFit="1" customWidth="1"/>
    <col min="3333" max="3333" width="14.28515625" customWidth="1"/>
    <col min="3334" max="3334" width="18.140625" customWidth="1"/>
    <col min="3335" max="3335" width="12.42578125" customWidth="1"/>
    <col min="3584" max="3585" width="9.28515625" customWidth="1"/>
    <col min="3587" max="3587" width="11.85546875" customWidth="1"/>
    <col min="3588" max="3588" width="18" bestFit="1" customWidth="1"/>
    <col min="3589" max="3589" width="14.28515625" customWidth="1"/>
    <col min="3590" max="3590" width="18.140625" customWidth="1"/>
    <col min="3591" max="3591" width="12.42578125" customWidth="1"/>
    <col min="3840" max="3841" width="9.28515625" customWidth="1"/>
    <col min="3843" max="3843" width="11.85546875" customWidth="1"/>
    <col min="3844" max="3844" width="18" bestFit="1" customWidth="1"/>
    <col min="3845" max="3845" width="14.28515625" customWidth="1"/>
    <col min="3846" max="3846" width="18.140625" customWidth="1"/>
    <col min="3847" max="3847" width="12.42578125" customWidth="1"/>
    <col min="4096" max="4097" width="9.28515625" customWidth="1"/>
    <col min="4099" max="4099" width="11.85546875" customWidth="1"/>
    <col min="4100" max="4100" width="18" bestFit="1" customWidth="1"/>
    <col min="4101" max="4101" width="14.28515625" customWidth="1"/>
    <col min="4102" max="4102" width="18.140625" customWidth="1"/>
    <col min="4103" max="4103" width="12.42578125" customWidth="1"/>
    <col min="4352" max="4353" width="9.28515625" customWidth="1"/>
    <col min="4355" max="4355" width="11.85546875" customWidth="1"/>
    <col min="4356" max="4356" width="18" bestFit="1" customWidth="1"/>
    <col min="4357" max="4357" width="14.28515625" customWidth="1"/>
    <col min="4358" max="4358" width="18.140625" customWidth="1"/>
    <col min="4359" max="4359" width="12.42578125" customWidth="1"/>
    <col min="4608" max="4609" width="9.28515625" customWidth="1"/>
    <col min="4611" max="4611" width="11.85546875" customWidth="1"/>
    <col min="4612" max="4612" width="18" bestFit="1" customWidth="1"/>
    <col min="4613" max="4613" width="14.28515625" customWidth="1"/>
    <col min="4614" max="4614" width="18.140625" customWidth="1"/>
    <col min="4615" max="4615" width="12.42578125" customWidth="1"/>
    <col min="4864" max="4865" width="9.28515625" customWidth="1"/>
    <col min="4867" max="4867" width="11.85546875" customWidth="1"/>
    <col min="4868" max="4868" width="18" bestFit="1" customWidth="1"/>
    <col min="4869" max="4869" width="14.28515625" customWidth="1"/>
    <col min="4870" max="4870" width="18.140625" customWidth="1"/>
    <col min="4871" max="4871" width="12.42578125" customWidth="1"/>
    <col min="5120" max="5121" width="9.28515625" customWidth="1"/>
    <col min="5123" max="5123" width="11.85546875" customWidth="1"/>
    <col min="5124" max="5124" width="18" bestFit="1" customWidth="1"/>
    <col min="5125" max="5125" width="14.28515625" customWidth="1"/>
    <col min="5126" max="5126" width="18.140625" customWidth="1"/>
    <col min="5127" max="5127" width="12.42578125" customWidth="1"/>
    <col min="5376" max="5377" width="9.28515625" customWidth="1"/>
    <col min="5379" max="5379" width="11.85546875" customWidth="1"/>
    <col min="5380" max="5380" width="18" bestFit="1" customWidth="1"/>
    <col min="5381" max="5381" width="14.28515625" customWidth="1"/>
    <col min="5382" max="5382" width="18.140625" customWidth="1"/>
    <col min="5383" max="5383" width="12.42578125" customWidth="1"/>
    <col min="5632" max="5633" width="9.28515625" customWidth="1"/>
    <col min="5635" max="5635" width="11.85546875" customWidth="1"/>
    <col min="5636" max="5636" width="18" bestFit="1" customWidth="1"/>
    <col min="5637" max="5637" width="14.28515625" customWidth="1"/>
    <col min="5638" max="5638" width="18.140625" customWidth="1"/>
    <col min="5639" max="5639" width="12.42578125" customWidth="1"/>
    <col min="5888" max="5889" width="9.28515625" customWidth="1"/>
    <col min="5891" max="5891" width="11.85546875" customWidth="1"/>
    <col min="5892" max="5892" width="18" bestFit="1" customWidth="1"/>
    <col min="5893" max="5893" width="14.28515625" customWidth="1"/>
    <col min="5894" max="5894" width="18.140625" customWidth="1"/>
    <col min="5895" max="5895" width="12.42578125" customWidth="1"/>
    <col min="6144" max="6145" width="9.28515625" customWidth="1"/>
    <col min="6147" max="6147" width="11.85546875" customWidth="1"/>
    <col min="6148" max="6148" width="18" bestFit="1" customWidth="1"/>
    <col min="6149" max="6149" width="14.28515625" customWidth="1"/>
    <col min="6150" max="6150" width="18.140625" customWidth="1"/>
    <col min="6151" max="6151" width="12.42578125" customWidth="1"/>
    <col min="6400" max="6401" width="9.28515625" customWidth="1"/>
    <col min="6403" max="6403" width="11.85546875" customWidth="1"/>
    <col min="6404" max="6404" width="18" bestFit="1" customWidth="1"/>
    <col min="6405" max="6405" width="14.28515625" customWidth="1"/>
    <col min="6406" max="6406" width="18.140625" customWidth="1"/>
    <col min="6407" max="6407" width="12.42578125" customWidth="1"/>
    <col min="6656" max="6657" width="9.28515625" customWidth="1"/>
    <col min="6659" max="6659" width="11.85546875" customWidth="1"/>
    <col min="6660" max="6660" width="18" bestFit="1" customWidth="1"/>
    <col min="6661" max="6661" width="14.28515625" customWidth="1"/>
    <col min="6662" max="6662" width="18.140625" customWidth="1"/>
    <col min="6663" max="6663" width="12.42578125" customWidth="1"/>
    <col min="6912" max="6913" width="9.28515625" customWidth="1"/>
    <col min="6915" max="6915" width="11.85546875" customWidth="1"/>
    <col min="6916" max="6916" width="18" bestFit="1" customWidth="1"/>
    <col min="6917" max="6917" width="14.28515625" customWidth="1"/>
    <col min="6918" max="6918" width="18.140625" customWidth="1"/>
    <col min="6919" max="6919" width="12.42578125" customWidth="1"/>
    <col min="7168" max="7169" width="9.28515625" customWidth="1"/>
    <col min="7171" max="7171" width="11.85546875" customWidth="1"/>
    <col min="7172" max="7172" width="18" bestFit="1" customWidth="1"/>
    <col min="7173" max="7173" width="14.28515625" customWidth="1"/>
    <col min="7174" max="7174" width="18.140625" customWidth="1"/>
    <col min="7175" max="7175" width="12.42578125" customWidth="1"/>
    <col min="7424" max="7425" width="9.28515625" customWidth="1"/>
    <col min="7427" max="7427" width="11.85546875" customWidth="1"/>
    <col min="7428" max="7428" width="18" bestFit="1" customWidth="1"/>
    <col min="7429" max="7429" width="14.28515625" customWidth="1"/>
    <col min="7430" max="7430" width="18.140625" customWidth="1"/>
    <col min="7431" max="7431" width="12.42578125" customWidth="1"/>
    <col min="7680" max="7681" width="9.28515625" customWidth="1"/>
    <col min="7683" max="7683" width="11.85546875" customWidth="1"/>
    <col min="7684" max="7684" width="18" bestFit="1" customWidth="1"/>
    <col min="7685" max="7685" width="14.28515625" customWidth="1"/>
    <col min="7686" max="7686" width="18.140625" customWidth="1"/>
    <col min="7687" max="7687" width="12.42578125" customWidth="1"/>
    <col min="7936" max="7937" width="9.28515625" customWidth="1"/>
    <col min="7939" max="7939" width="11.85546875" customWidth="1"/>
    <col min="7940" max="7940" width="18" bestFit="1" customWidth="1"/>
    <col min="7941" max="7941" width="14.28515625" customWidth="1"/>
    <col min="7942" max="7942" width="18.140625" customWidth="1"/>
    <col min="7943" max="7943" width="12.42578125" customWidth="1"/>
    <col min="8192" max="8193" width="9.28515625" customWidth="1"/>
    <col min="8195" max="8195" width="11.85546875" customWidth="1"/>
    <col min="8196" max="8196" width="18" bestFit="1" customWidth="1"/>
    <col min="8197" max="8197" width="14.28515625" customWidth="1"/>
    <col min="8198" max="8198" width="18.140625" customWidth="1"/>
    <col min="8199" max="8199" width="12.42578125" customWidth="1"/>
    <col min="8448" max="8449" width="9.28515625" customWidth="1"/>
    <col min="8451" max="8451" width="11.85546875" customWidth="1"/>
    <col min="8452" max="8452" width="18" bestFit="1" customWidth="1"/>
    <col min="8453" max="8453" width="14.28515625" customWidth="1"/>
    <col min="8454" max="8454" width="18.140625" customWidth="1"/>
    <col min="8455" max="8455" width="12.42578125" customWidth="1"/>
    <col min="8704" max="8705" width="9.28515625" customWidth="1"/>
    <col min="8707" max="8707" width="11.85546875" customWidth="1"/>
    <col min="8708" max="8708" width="18" bestFit="1" customWidth="1"/>
    <col min="8709" max="8709" width="14.28515625" customWidth="1"/>
    <col min="8710" max="8710" width="18.140625" customWidth="1"/>
    <col min="8711" max="8711" width="12.42578125" customWidth="1"/>
    <col min="8960" max="8961" width="9.28515625" customWidth="1"/>
    <col min="8963" max="8963" width="11.85546875" customWidth="1"/>
    <col min="8964" max="8964" width="18" bestFit="1" customWidth="1"/>
    <col min="8965" max="8965" width="14.28515625" customWidth="1"/>
    <col min="8966" max="8966" width="18.140625" customWidth="1"/>
    <col min="8967" max="8967" width="12.42578125" customWidth="1"/>
    <col min="9216" max="9217" width="9.28515625" customWidth="1"/>
    <col min="9219" max="9219" width="11.85546875" customWidth="1"/>
    <col min="9220" max="9220" width="18" bestFit="1" customWidth="1"/>
    <col min="9221" max="9221" width="14.28515625" customWidth="1"/>
    <col min="9222" max="9222" width="18.140625" customWidth="1"/>
    <col min="9223" max="9223" width="12.42578125" customWidth="1"/>
    <col min="9472" max="9473" width="9.28515625" customWidth="1"/>
    <col min="9475" max="9475" width="11.85546875" customWidth="1"/>
    <col min="9476" max="9476" width="18" bestFit="1" customWidth="1"/>
    <col min="9477" max="9477" width="14.28515625" customWidth="1"/>
    <col min="9478" max="9478" width="18.140625" customWidth="1"/>
    <col min="9479" max="9479" width="12.42578125" customWidth="1"/>
    <col min="9728" max="9729" width="9.28515625" customWidth="1"/>
    <col min="9731" max="9731" width="11.85546875" customWidth="1"/>
    <col min="9732" max="9732" width="18" bestFit="1" customWidth="1"/>
    <col min="9733" max="9733" width="14.28515625" customWidth="1"/>
    <col min="9734" max="9734" width="18.140625" customWidth="1"/>
    <col min="9735" max="9735" width="12.42578125" customWidth="1"/>
    <col min="9984" max="9985" width="9.28515625" customWidth="1"/>
    <col min="9987" max="9987" width="11.85546875" customWidth="1"/>
    <col min="9988" max="9988" width="18" bestFit="1" customWidth="1"/>
    <col min="9989" max="9989" width="14.28515625" customWidth="1"/>
    <col min="9990" max="9990" width="18.140625" customWidth="1"/>
    <col min="9991" max="9991" width="12.42578125" customWidth="1"/>
    <col min="10240" max="10241" width="9.28515625" customWidth="1"/>
    <col min="10243" max="10243" width="11.85546875" customWidth="1"/>
    <col min="10244" max="10244" width="18" bestFit="1" customWidth="1"/>
    <col min="10245" max="10245" width="14.28515625" customWidth="1"/>
    <col min="10246" max="10246" width="18.140625" customWidth="1"/>
    <col min="10247" max="10247" width="12.42578125" customWidth="1"/>
    <col min="10496" max="10497" width="9.28515625" customWidth="1"/>
    <col min="10499" max="10499" width="11.85546875" customWidth="1"/>
    <col min="10500" max="10500" width="18" bestFit="1" customWidth="1"/>
    <col min="10501" max="10501" width="14.28515625" customWidth="1"/>
    <col min="10502" max="10502" width="18.140625" customWidth="1"/>
    <col min="10503" max="10503" width="12.42578125" customWidth="1"/>
    <col min="10752" max="10753" width="9.28515625" customWidth="1"/>
    <col min="10755" max="10755" width="11.85546875" customWidth="1"/>
    <col min="10756" max="10756" width="18" bestFit="1" customWidth="1"/>
    <col min="10757" max="10757" width="14.28515625" customWidth="1"/>
    <col min="10758" max="10758" width="18.140625" customWidth="1"/>
    <col min="10759" max="10759" width="12.42578125" customWidth="1"/>
    <col min="11008" max="11009" width="9.28515625" customWidth="1"/>
    <col min="11011" max="11011" width="11.85546875" customWidth="1"/>
    <col min="11012" max="11012" width="18" bestFit="1" customWidth="1"/>
    <col min="11013" max="11013" width="14.28515625" customWidth="1"/>
    <col min="11014" max="11014" width="18.140625" customWidth="1"/>
    <col min="11015" max="11015" width="12.42578125" customWidth="1"/>
    <col min="11264" max="11265" width="9.28515625" customWidth="1"/>
    <col min="11267" max="11267" width="11.85546875" customWidth="1"/>
    <col min="11268" max="11268" width="18" bestFit="1" customWidth="1"/>
    <col min="11269" max="11269" width="14.28515625" customWidth="1"/>
    <col min="11270" max="11270" width="18.140625" customWidth="1"/>
    <col min="11271" max="11271" width="12.42578125" customWidth="1"/>
    <col min="11520" max="11521" width="9.28515625" customWidth="1"/>
    <col min="11523" max="11523" width="11.85546875" customWidth="1"/>
    <col min="11524" max="11524" width="18" bestFit="1" customWidth="1"/>
    <col min="11525" max="11525" width="14.28515625" customWidth="1"/>
    <col min="11526" max="11526" width="18.140625" customWidth="1"/>
    <col min="11527" max="11527" width="12.42578125" customWidth="1"/>
    <col min="11776" max="11777" width="9.28515625" customWidth="1"/>
    <col min="11779" max="11779" width="11.85546875" customWidth="1"/>
    <col min="11780" max="11780" width="18" bestFit="1" customWidth="1"/>
    <col min="11781" max="11781" width="14.28515625" customWidth="1"/>
    <col min="11782" max="11782" width="18.140625" customWidth="1"/>
    <col min="11783" max="11783" width="12.42578125" customWidth="1"/>
    <col min="12032" max="12033" width="9.28515625" customWidth="1"/>
    <col min="12035" max="12035" width="11.85546875" customWidth="1"/>
    <col min="12036" max="12036" width="18" bestFit="1" customWidth="1"/>
    <col min="12037" max="12037" width="14.28515625" customWidth="1"/>
    <col min="12038" max="12038" width="18.140625" customWidth="1"/>
    <col min="12039" max="12039" width="12.42578125" customWidth="1"/>
    <col min="12288" max="12289" width="9.28515625" customWidth="1"/>
    <col min="12291" max="12291" width="11.85546875" customWidth="1"/>
    <col min="12292" max="12292" width="18" bestFit="1" customWidth="1"/>
    <col min="12293" max="12293" width="14.28515625" customWidth="1"/>
    <col min="12294" max="12294" width="18.140625" customWidth="1"/>
    <col min="12295" max="12295" width="12.42578125" customWidth="1"/>
    <col min="12544" max="12545" width="9.28515625" customWidth="1"/>
    <col min="12547" max="12547" width="11.85546875" customWidth="1"/>
    <col min="12548" max="12548" width="18" bestFit="1" customWidth="1"/>
    <col min="12549" max="12549" width="14.28515625" customWidth="1"/>
    <col min="12550" max="12550" width="18.140625" customWidth="1"/>
    <col min="12551" max="12551" width="12.42578125" customWidth="1"/>
    <col min="12800" max="12801" width="9.28515625" customWidth="1"/>
    <col min="12803" max="12803" width="11.85546875" customWidth="1"/>
    <col min="12804" max="12804" width="18" bestFit="1" customWidth="1"/>
    <col min="12805" max="12805" width="14.28515625" customWidth="1"/>
    <col min="12806" max="12806" width="18.140625" customWidth="1"/>
    <col min="12807" max="12807" width="12.42578125" customWidth="1"/>
    <col min="13056" max="13057" width="9.28515625" customWidth="1"/>
    <col min="13059" max="13059" width="11.85546875" customWidth="1"/>
    <col min="13060" max="13060" width="18" bestFit="1" customWidth="1"/>
    <col min="13061" max="13061" width="14.28515625" customWidth="1"/>
    <col min="13062" max="13062" width="18.140625" customWidth="1"/>
    <col min="13063" max="13063" width="12.42578125" customWidth="1"/>
    <col min="13312" max="13313" width="9.28515625" customWidth="1"/>
    <col min="13315" max="13315" width="11.85546875" customWidth="1"/>
    <col min="13316" max="13316" width="18" bestFit="1" customWidth="1"/>
    <col min="13317" max="13317" width="14.28515625" customWidth="1"/>
    <col min="13318" max="13318" width="18.140625" customWidth="1"/>
    <col min="13319" max="13319" width="12.42578125" customWidth="1"/>
    <col min="13568" max="13569" width="9.28515625" customWidth="1"/>
    <col min="13571" max="13571" width="11.85546875" customWidth="1"/>
    <col min="13572" max="13572" width="18" bestFit="1" customWidth="1"/>
    <col min="13573" max="13573" width="14.28515625" customWidth="1"/>
    <col min="13574" max="13574" width="18.140625" customWidth="1"/>
    <col min="13575" max="13575" width="12.42578125" customWidth="1"/>
    <col min="13824" max="13825" width="9.28515625" customWidth="1"/>
    <col min="13827" max="13827" width="11.85546875" customWidth="1"/>
    <col min="13828" max="13828" width="18" bestFit="1" customWidth="1"/>
    <col min="13829" max="13829" width="14.28515625" customWidth="1"/>
    <col min="13830" max="13830" width="18.140625" customWidth="1"/>
    <col min="13831" max="13831" width="12.42578125" customWidth="1"/>
    <col min="14080" max="14081" width="9.28515625" customWidth="1"/>
    <col min="14083" max="14083" width="11.85546875" customWidth="1"/>
    <col min="14084" max="14084" width="18" bestFit="1" customWidth="1"/>
    <col min="14085" max="14085" width="14.28515625" customWidth="1"/>
    <col min="14086" max="14086" width="18.140625" customWidth="1"/>
    <col min="14087" max="14087" width="12.42578125" customWidth="1"/>
    <col min="14336" max="14337" width="9.28515625" customWidth="1"/>
    <col min="14339" max="14339" width="11.85546875" customWidth="1"/>
    <col min="14340" max="14340" width="18" bestFit="1" customWidth="1"/>
    <col min="14341" max="14341" width="14.28515625" customWidth="1"/>
    <col min="14342" max="14342" width="18.140625" customWidth="1"/>
    <col min="14343" max="14343" width="12.42578125" customWidth="1"/>
    <col min="14592" max="14593" width="9.28515625" customWidth="1"/>
    <col min="14595" max="14595" width="11.85546875" customWidth="1"/>
    <col min="14596" max="14596" width="18" bestFit="1" customWidth="1"/>
    <col min="14597" max="14597" width="14.28515625" customWidth="1"/>
    <col min="14598" max="14598" width="18.140625" customWidth="1"/>
    <col min="14599" max="14599" width="12.42578125" customWidth="1"/>
    <col min="14848" max="14849" width="9.28515625" customWidth="1"/>
    <col min="14851" max="14851" width="11.85546875" customWidth="1"/>
    <col min="14852" max="14852" width="18" bestFit="1" customWidth="1"/>
    <col min="14853" max="14853" width="14.28515625" customWidth="1"/>
    <col min="14854" max="14854" width="18.140625" customWidth="1"/>
    <col min="14855" max="14855" width="12.42578125" customWidth="1"/>
    <col min="15104" max="15105" width="9.28515625" customWidth="1"/>
    <col min="15107" max="15107" width="11.85546875" customWidth="1"/>
    <col min="15108" max="15108" width="18" bestFit="1" customWidth="1"/>
    <col min="15109" max="15109" width="14.28515625" customWidth="1"/>
    <col min="15110" max="15110" width="18.140625" customWidth="1"/>
    <col min="15111" max="15111" width="12.42578125" customWidth="1"/>
    <col min="15360" max="15361" width="9.28515625" customWidth="1"/>
    <col min="15363" max="15363" width="11.85546875" customWidth="1"/>
    <col min="15364" max="15364" width="18" bestFit="1" customWidth="1"/>
    <col min="15365" max="15365" width="14.28515625" customWidth="1"/>
    <col min="15366" max="15366" width="18.140625" customWidth="1"/>
    <col min="15367" max="15367" width="12.42578125" customWidth="1"/>
    <col min="15616" max="15617" width="9.28515625" customWidth="1"/>
    <col min="15619" max="15619" width="11.85546875" customWidth="1"/>
    <col min="15620" max="15620" width="18" bestFit="1" customWidth="1"/>
    <col min="15621" max="15621" width="14.28515625" customWidth="1"/>
    <col min="15622" max="15622" width="18.140625" customWidth="1"/>
    <col min="15623" max="15623" width="12.42578125" customWidth="1"/>
    <col min="15872" max="15873" width="9.28515625" customWidth="1"/>
    <col min="15875" max="15875" width="11.85546875" customWidth="1"/>
    <col min="15876" max="15876" width="18" bestFit="1" customWidth="1"/>
    <col min="15877" max="15877" width="14.28515625" customWidth="1"/>
    <col min="15878" max="15878" width="18.140625" customWidth="1"/>
    <col min="15879" max="15879" width="12.42578125" customWidth="1"/>
    <col min="16128" max="16129" width="9.28515625" customWidth="1"/>
    <col min="16131" max="16131" width="11.85546875" customWidth="1"/>
    <col min="16132" max="16132" width="18" bestFit="1" customWidth="1"/>
    <col min="16133" max="16133" width="14.28515625" customWidth="1"/>
    <col min="16134" max="16134" width="18.140625" customWidth="1"/>
    <col min="16135" max="16135" width="12.42578125" customWidth="1"/>
  </cols>
  <sheetData>
    <row r="1" spans="1:7">
      <c r="A1" s="280" t="s">
        <v>415</v>
      </c>
      <c r="B1" s="280"/>
      <c r="C1" s="280"/>
      <c r="D1" s="280"/>
      <c r="E1" s="280"/>
      <c r="F1" s="280"/>
      <c r="G1" s="280"/>
    </row>
    <row r="2" spans="1:7" ht="8.25" customHeight="1">
      <c r="A2" s="75"/>
      <c r="B2" s="75"/>
      <c r="C2" s="75"/>
      <c r="D2" s="75"/>
      <c r="E2" s="75"/>
      <c r="F2" s="75"/>
      <c r="G2" s="75"/>
    </row>
    <row r="3" spans="1:7">
      <c r="A3" s="278" t="s">
        <v>102</v>
      </c>
      <c r="B3" s="278"/>
      <c r="C3" s="278"/>
      <c r="D3" s="278"/>
      <c r="E3" s="278"/>
      <c r="F3" s="278"/>
      <c r="G3" s="278"/>
    </row>
    <row r="4" spans="1:7">
      <c r="A4" s="278" t="s">
        <v>127</v>
      </c>
      <c r="B4" s="278"/>
      <c r="C4" s="278"/>
      <c r="D4" s="278"/>
      <c r="E4" s="278"/>
      <c r="F4" s="278"/>
      <c r="G4" s="278"/>
    </row>
    <row r="5" spans="1:7">
      <c r="A5" s="328"/>
      <c r="B5" s="328"/>
      <c r="C5" s="328"/>
      <c r="D5" s="328"/>
      <c r="E5" s="328"/>
      <c r="F5" s="328"/>
      <c r="G5" s="328"/>
    </row>
    <row r="6" spans="1:7">
      <c r="A6" s="329" t="s">
        <v>100</v>
      </c>
      <c r="B6" s="330"/>
      <c r="C6" s="330"/>
      <c r="D6" s="331"/>
      <c r="E6" s="277"/>
      <c r="F6" s="277"/>
      <c r="G6" s="277"/>
    </row>
    <row r="7" spans="1:7" ht="16.5" customHeight="1">
      <c r="A7" s="332" t="s">
        <v>142</v>
      </c>
      <c r="B7" s="263"/>
      <c r="C7" s="263"/>
      <c r="D7" s="263"/>
      <c r="E7" s="263"/>
      <c r="F7" s="263"/>
      <c r="G7" s="263"/>
    </row>
    <row r="8" spans="1:7">
      <c r="A8" s="290" t="s">
        <v>3</v>
      </c>
      <c r="B8" s="290"/>
      <c r="C8" s="290"/>
      <c r="D8" s="290"/>
      <c r="E8" s="289"/>
      <c r="F8" s="289"/>
      <c r="G8" s="289"/>
    </row>
    <row r="9" spans="1:7" ht="45.75" customHeight="1">
      <c r="A9" s="290"/>
      <c r="B9" s="290"/>
      <c r="C9" s="290"/>
      <c r="D9" s="290"/>
      <c r="E9" s="76" t="s">
        <v>255</v>
      </c>
      <c r="F9" s="180" t="s">
        <v>256</v>
      </c>
      <c r="G9" s="81" t="s">
        <v>9</v>
      </c>
    </row>
    <row r="10" spans="1:7">
      <c r="A10" s="255" t="s">
        <v>24</v>
      </c>
      <c r="B10" s="255"/>
      <c r="C10" s="255"/>
      <c r="D10" s="255"/>
      <c r="E10" s="97">
        <f>SUM(E11:E14)</f>
        <v>2500</v>
      </c>
      <c r="F10" s="97">
        <f>SUM(F11:F14)</f>
        <v>0</v>
      </c>
      <c r="G10" s="97">
        <f>SUM(E10:F10)</f>
        <v>2500</v>
      </c>
    </row>
    <row r="11" spans="1:7">
      <c r="A11" s="251" t="s">
        <v>11</v>
      </c>
      <c r="B11" s="251"/>
      <c r="C11" s="251"/>
      <c r="D11" s="251"/>
      <c r="E11" s="88">
        <v>2500</v>
      </c>
      <c r="F11" s="88"/>
      <c r="G11" s="96">
        <f>SUM(E11:F11)</f>
        <v>2500</v>
      </c>
    </row>
    <row r="12" spans="1:7">
      <c r="A12" s="265" t="s">
        <v>12</v>
      </c>
      <c r="B12" s="265"/>
      <c r="C12" s="265"/>
      <c r="D12" s="265"/>
      <c r="E12" s="88"/>
      <c r="F12" s="88"/>
      <c r="G12" s="96">
        <f>SUM(E12:F12)</f>
        <v>0</v>
      </c>
    </row>
    <row r="13" spans="1:7">
      <c r="A13" s="251" t="s">
        <v>17</v>
      </c>
      <c r="B13" s="251"/>
      <c r="C13" s="251"/>
      <c r="D13" s="251"/>
      <c r="E13" s="88"/>
      <c r="F13" s="88"/>
      <c r="G13" s="96">
        <f>SUM(E13:F13)</f>
        <v>0</v>
      </c>
    </row>
    <row r="14" spans="1:7">
      <c r="A14" s="251" t="s">
        <v>25</v>
      </c>
      <c r="B14" s="251"/>
      <c r="C14" s="251"/>
      <c r="D14" s="251"/>
      <c r="E14" s="88"/>
      <c r="F14" s="88"/>
      <c r="G14" s="96">
        <f>SUM(E14:F14)</f>
        <v>0</v>
      </c>
    </row>
    <row r="15" spans="1:7">
      <c r="A15" s="264"/>
      <c r="B15" s="264"/>
      <c r="C15" s="264"/>
      <c r="D15" s="264"/>
      <c r="E15" s="88"/>
      <c r="F15" s="88"/>
      <c r="G15" s="96"/>
    </row>
    <row r="16" spans="1:7">
      <c r="A16" s="264"/>
      <c r="B16" s="264"/>
      <c r="C16" s="264"/>
      <c r="D16" s="264"/>
      <c r="E16" s="88"/>
      <c r="F16" s="88"/>
      <c r="G16" s="96"/>
    </row>
    <row r="17" spans="1:7">
      <c r="A17" s="254" t="s">
        <v>141</v>
      </c>
      <c r="B17" s="254"/>
      <c r="C17" s="254"/>
      <c r="D17" s="254"/>
      <c r="E17" s="89"/>
      <c r="F17" s="89"/>
      <c r="G17" s="97">
        <f>SUM(E17:F17)</f>
        <v>0</v>
      </c>
    </row>
    <row r="18" spans="1:7">
      <c r="A18" s="293"/>
      <c r="B18" s="293"/>
      <c r="C18" s="293"/>
      <c r="D18" s="293"/>
      <c r="E18" s="88"/>
      <c r="F18" s="88"/>
      <c r="G18" s="96"/>
    </row>
    <row r="19" spans="1:7">
      <c r="A19" s="293"/>
      <c r="B19" s="293"/>
      <c r="C19" s="293"/>
      <c r="D19" s="293"/>
      <c r="E19" s="88"/>
      <c r="F19" s="88"/>
      <c r="G19" s="96"/>
    </row>
    <row r="20" spans="1:7">
      <c r="A20" s="297" t="s">
        <v>123</v>
      </c>
      <c r="B20" s="297"/>
      <c r="C20" s="297"/>
      <c r="D20" s="297"/>
      <c r="E20" s="88"/>
      <c r="F20" s="88"/>
      <c r="G20" s="96">
        <f>SUM(E20:F20)</f>
        <v>0</v>
      </c>
    </row>
    <row r="21" spans="1:7">
      <c r="A21" s="298"/>
      <c r="B21" s="298"/>
      <c r="C21" s="298"/>
      <c r="D21" s="298"/>
      <c r="E21" s="88"/>
      <c r="F21" s="88"/>
      <c r="G21" s="96"/>
    </row>
    <row r="22" spans="1:7">
      <c r="A22" s="297"/>
      <c r="B22" s="297"/>
      <c r="C22" s="297"/>
      <c r="D22" s="297"/>
      <c r="E22" s="88"/>
      <c r="F22" s="88"/>
      <c r="G22" s="96"/>
    </row>
    <row r="23" spans="1:7" ht="16.5" customHeight="1">
      <c r="A23" s="294" t="s">
        <v>151</v>
      </c>
      <c r="B23" s="294"/>
      <c r="C23" s="294"/>
      <c r="D23" s="294"/>
      <c r="E23" s="89">
        <f>SUM(E10,E17,E20)</f>
        <v>2500</v>
      </c>
      <c r="F23" s="89">
        <f>SUM(F10,F17,F20)</f>
        <v>0</v>
      </c>
      <c r="G23" s="97">
        <f>SUM(E23:F23)</f>
        <v>2500</v>
      </c>
    </row>
    <row r="24" spans="1:7">
      <c r="A24" s="254"/>
      <c r="B24" s="254"/>
      <c r="C24" s="254"/>
      <c r="D24" s="254"/>
      <c r="E24" s="88"/>
      <c r="F24" s="88"/>
      <c r="G24" s="96"/>
    </row>
    <row r="25" spans="1:7">
      <c r="A25" s="333" t="s">
        <v>50</v>
      </c>
      <c r="B25" s="334"/>
      <c r="C25" s="334"/>
      <c r="D25" s="335"/>
      <c r="E25" s="88"/>
      <c r="F25" s="88"/>
      <c r="G25" s="96">
        <f>SUM(E25:F25)</f>
        <v>0</v>
      </c>
    </row>
    <row r="26" spans="1:7" ht="24.75" customHeight="1">
      <c r="A26" s="260" t="s">
        <v>84</v>
      </c>
      <c r="B26" s="260"/>
      <c r="C26" s="260"/>
      <c r="D26" s="260"/>
      <c r="E26" s="88"/>
      <c r="F26" s="88"/>
      <c r="G26" s="96">
        <f>SUM(E26:F26)</f>
        <v>0</v>
      </c>
    </row>
    <row r="27" spans="1:7">
      <c r="A27" s="251" t="s">
        <v>98</v>
      </c>
      <c r="B27" s="251"/>
      <c r="C27" s="251"/>
      <c r="D27" s="251"/>
      <c r="E27" s="88"/>
      <c r="F27" s="88">
        <v>374279</v>
      </c>
      <c r="G27" s="96">
        <f>SUM(E27:F27)</f>
        <v>374279</v>
      </c>
    </row>
    <row r="28" spans="1:7">
      <c r="A28" s="251"/>
      <c r="B28" s="251"/>
      <c r="C28" s="251"/>
      <c r="D28" s="251"/>
      <c r="E28" s="88"/>
      <c r="F28" s="88"/>
      <c r="G28" s="96"/>
    </row>
    <row r="29" spans="1:7">
      <c r="A29" s="251"/>
      <c r="B29" s="251"/>
      <c r="C29" s="251"/>
      <c r="D29" s="251"/>
      <c r="E29" s="88"/>
      <c r="F29" s="88"/>
      <c r="G29" s="96"/>
    </row>
    <row r="30" spans="1:7">
      <c r="A30" s="254" t="s">
        <v>126</v>
      </c>
      <c r="B30" s="254"/>
      <c r="C30" s="254"/>
      <c r="D30" s="254"/>
      <c r="E30" s="89">
        <f>SUM(E25:E27)</f>
        <v>0</v>
      </c>
      <c r="F30" s="89">
        <f>SUM(F25:F27)</f>
        <v>374279</v>
      </c>
      <c r="G30" s="97">
        <f>SUM(E30:F30)</f>
        <v>374279</v>
      </c>
    </row>
    <row r="31" spans="1:7">
      <c r="A31" s="277"/>
      <c r="B31" s="277"/>
      <c r="C31" s="277"/>
      <c r="D31" s="277"/>
      <c r="E31" s="88"/>
      <c r="F31" s="88"/>
      <c r="G31" s="96"/>
    </row>
    <row r="32" spans="1:7">
      <c r="A32" s="277"/>
      <c r="B32" s="277"/>
      <c r="C32" s="277"/>
      <c r="D32" s="277"/>
      <c r="E32" s="88"/>
      <c r="F32" s="88"/>
      <c r="G32" s="96"/>
    </row>
    <row r="33" spans="1:7">
      <c r="A33" s="254" t="s">
        <v>87</v>
      </c>
      <c r="B33" s="254"/>
      <c r="C33" s="254"/>
      <c r="D33" s="254"/>
      <c r="E33" s="89">
        <f>SUM(E23,E30)</f>
        <v>2500</v>
      </c>
      <c r="F33" s="89">
        <f>SUM(F23,F30)</f>
        <v>374279</v>
      </c>
      <c r="G33" s="97">
        <f>SUM(E33:F33)</f>
        <v>376779</v>
      </c>
    </row>
    <row r="34" spans="1:7" ht="23.25" customHeight="1">
      <c r="A34" s="332" t="s">
        <v>143</v>
      </c>
      <c r="B34" s="332"/>
      <c r="C34" s="332"/>
      <c r="D34" s="332"/>
      <c r="E34" s="332"/>
      <c r="F34" s="332"/>
      <c r="G34" s="332"/>
    </row>
    <row r="35" spans="1:7">
      <c r="A35" s="254" t="s">
        <v>22</v>
      </c>
      <c r="B35" s="254"/>
      <c r="C35" s="254"/>
      <c r="D35" s="254"/>
      <c r="E35" s="89">
        <f>SUM(E36)</f>
        <v>0</v>
      </c>
      <c r="F35" s="89">
        <f>SUM(F36)</f>
        <v>0</v>
      </c>
      <c r="G35" s="89">
        <f>SUM(E35:F35)</f>
        <v>0</v>
      </c>
    </row>
    <row r="36" spans="1:7">
      <c r="A36" s="296" t="s">
        <v>13</v>
      </c>
      <c r="B36" s="296"/>
      <c r="C36" s="296"/>
      <c r="D36" s="296"/>
      <c r="E36" s="88"/>
      <c r="F36" s="88"/>
      <c r="G36" s="88">
        <f>SUM(E36:F36)</f>
        <v>0</v>
      </c>
    </row>
    <row r="37" spans="1:7">
      <c r="A37" s="314"/>
      <c r="B37" s="314"/>
      <c r="C37" s="314"/>
      <c r="D37" s="314"/>
      <c r="E37" s="88"/>
      <c r="F37" s="88"/>
      <c r="G37" s="88"/>
    </row>
    <row r="38" spans="1:7">
      <c r="A38" s="314"/>
      <c r="B38" s="314"/>
      <c r="C38" s="314"/>
      <c r="D38" s="314"/>
      <c r="E38" s="88"/>
      <c r="F38" s="88"/>
      <c r="G38" s="88"/>
    </row>
    <row r="39" spans="1:7" ht="19.5" customHeight="1">
      <c r="A39" s="317" t="s">
        <v>114</v>
      </c>
      <c r="B39" s="317"/>
      <c r="C39" s="317"/>
      <c r="D39" s="317"/>
      <c r="E39" s="89"/>
      <c r="F39" s="89"/>
      <c r="G39" s="89">
        <f>SUM(E39:F39)</f>
        <v>0</v>
      </c>
    </row>
    <row r="40" spans="1:7">
      <c r="A40" s="316"/>
      <c r="B40" s="316"/>
      <c r="C40" s="316"/>
      <c r="D40" s="316"/>
      <c r="E40" s="88"/>
      <c r="F40" s="88"/>
      <c r="G40" s="88"/>
    </row>
    <row r="41" spans="1:7">
      <c r="A41" s="336"/>
      <c r="B41" s="337"/>
      <c r="C41" s="337"/>
      <c r="D41" s="338"/>
      <c r="E41" s="88"/>
      <c r="F41" s="88"/>
      <c r="G41" s="88"/>
    </row>
    <row r="42" spans="1:7" ht="24.75" customHeight="1">
      <c r="A42" s="342" t="s">
        <v>119</v>
      </c>
      <c r="B42" s="343"/>
      <c r="C42" s="343"/>
      <c r="D42" s="344"/>
      <c r="E42" s="89"/>
      <c r="F42" s="89"/>
      <c r="G42" s="89">
        <f>SUM(E42:F42)</f>
        <v>0</v>
      </c>
    </row>
    <row r="43" spans="1:7">
      <c r="A43" s="339"/>
      <c r="B43" s="340"/>
      <c r="C43" s="340"/>
      <c r="D43" s="341"/>
      <c r="E43" s="88"/>
      <c r="F43" s="88"/>
      <c r="G43" s="88"/>
    </row>
    <row r="44" spans="1:7">
      <c r="A44" s="254"/>
      <c r="B44" s="254"/>
      <c r="C44" s="254"/>
      <c r="D44" s="254"/>
      <c r="E44" s="88"/>
      <c r="F44" s="88"/>
      <c r="G44" s="88"/>
    </row>
    <row r="45" spans="1:7">
      <c r="A45" s="294" t="s">
        <v>30</v>
      </c>
      <c r="B45" s="294"/>
      <c r="C45" s="294"/>
      <c r="D45" s="294"/>
      <c r="E45" s="89"/>
      <c r="F45" s="89"/>
      <c r="G45" s="89">
        <f>SUM(E45:F45)</f>
        <v>0</v>
      </c>
    </row>
    <row r="46" spans="1:7">
      <c r="A46" s="298"/>
      <c r="B46" s="298"/>
      <c r="C46" s="298"/>
      <c r="D46" s="298"/>
      <c r="E46" s="88"/>
      <c r="F46" s="88"/>
      <c r="G46" s="88"/>
    </row>
    <row r="47" spans="1:7">
      <c r="A47" s="251"/>
      <c r="B47" s="251"/>
      <c r="C47" s="251"/>
      <c r="D47" s="251"/>
      <c r="E47" s="88"/>
      <c r="F47" s="88"/>
      <c r="G47" s="88"/>
    </row>
    <row r="48" spans="1:7" ht="23.25" customHeight="1">
      <c r="A48" s="294" t="s">
        <v>125</v>
      </c>
      <c r="B48" s="294"/>
      <c r="C48" s="294"/>
      <c r="D48" s="294"/>
      <c r="E48" s="89">
        <f>SUM(E35,E39,E42,E45)</f>
        <v>0</v>
      </c>
      <c r="F48" s="89">
        <f>SUM(F35,F39,F42,F45)</f>
        <v>0</v>
      </c>
      <c r="G48" s="89">
        <f>SUM(E48:F48)</f>
        <v>0</v>
      </c>
    </row>
    <row r="49" spans="1:7">
      <c r="A49" s="254"/>
      <c r="B49" s="254"/>
      <c r="C49" s="254"/>
      <c r="D49" s="254"/>
      <c r="E49" s="88"/>
      <c r="F49" s="88"/>
      <c r="G49" s="88"/>
    </row>
    <row r="50" spans="1:7">
      <c r="A50" s="296" t="s">
        <v>50</v>
      </c>
      <c r="B50" s="296"/>
      <c r="C50" s="296"/>
      <c r="D50" s="296"/>
      <c r="E50" s="88"/>
      <c r="F50" s="88"/>
      <c r="G50" s="88">
        <f>SUM(E50:F50)</f>
        <v>0</v>
      </c>
    </row>
    <row r="51" spans="1:7" ht="22.5" customHeight="1">
      <c r="A51" s="260" t="s">
        <v>84</v>
      </c>
      <c r="B51" s="260"/>
      <c r="C51" s="260"/>
      <c r="D51" s="260"/>
      <c r="E51" s="88"/>
      <c r="F51" s="88"/>
      <c r="G51" s="88">
        <f>SUM(E51:F51)</f>
        <v>0</v>
      </c>
    </row>
    <row r="52" spans="1:7">
      <c r="A52" s="251" t="s">
        <v>98</v>
      </c>
      <c r="B52" s="251"/>
      <c r="C52" s="251"/>
      <c r="D52" s="251"/>
      <c r="E52" s="88"/>
      <c r="F52" s="88"/>
      <c r="G52" s="88">
        <f>SUM(E52:F52)</f>
        <v>0</v>
      </c>
    </row>
    <row r="53" spans="1:7">
      <c r="A53" s="264"/>
      <c r="B53" s="264"/>
      <c r="C53" s="264"/>
      <c r="D53" s="264"/>
      <c r="E53" s="88"/>
      <c r="F53" s="88"/>
      <c r="G53" s="88"/>
    </row>
    <row r="54" spans="1:7">
      <c r="A54" s="254" t="s">
        <v>99</v>
      </c>
      <c r="B54" s="254"/>
      <c r="C54" s="254"/>
      <c r="D54" s="254"/>
      <c r="E54" s="89">
        <f>SUM(E50:E52)</f>
        <v>0</v>
      </c>
      <c r="F54" s="89">
        <f>SUM(F50:F52)</f>
        <v>0</v>
      </c>
      <c r="G54" s="89">
        <f>SUM(E54:F54)</f>
        <v>0</v>
      </c>
    </row>
    <row r="55" spans="1:7">
      <c r="A55" s="277"/>
      <c r="B55" s="277"/>
      <c r="C55" s="277"/>
      <c r="D55" s="277"/>
      <c r="E55" s="88"/>
      <c r="F55" s="88"/>
      <c r="G55" s="88"/>
    </row>
    <row r="56" spans="1:7" ht="12.75" customHeight="1">
      <c r="A56" s="319" t="s">
        <v>150</v>
      </c>
      <c r="B56" s="320"/>
      <c r="C56" s="320"/>
      <c r="D56" s="321"/>
      <c r="E56" s="89">
        <f>SUM(E48,E54)</f>
        <v>0</v>
      </c>
      <c r="F56" s="89">
        <f>SUM(F48,F54)</f>
        <v>0</v>
      </c>
      <c r="G56" s="89">
        <f>SUM(E56:F56)</f>
        <v>0</v>
      </c>
    </row>
  </sheetData>
  <mergeCells count="56">
    <mergeCell ref="A55:D55"/>
    <mergeCell ref="A56:D56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G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G1"/>
    <mergeCell ref="A3:G3"/>
    <mergeCell ref="A4:G4"/>
    <mergeCell ref="A5:G5"/>
    <mergeCell ref="A6:D6"/>
    <mergeCell ref="E6:G6"/>
    <mergeCell ref="A7:G7"/>
    <mergeCell ref="A8:D9"/>
    <mergeCell ref="E8:G8"/>
    <mergeCell ref="A10:D10"/>
    <mergeCell ref="A11:D11"/>
  </mergeCells>
  <printOptions horizontalCentered="1"/>
  <pageMargins left="0.47244094488188981" right="0.43307086614173229" top="0.43307086614173229" bottom="0.70866141732283472" header="0.27559055118110237" footer="0.19685039370078741"/>
  <pageSetup paperSize="9" scale="90" orientation="portrait" r:id="rId1"/>
  <headerFooter alignWithMargins="0">
    <oddHeader>&amp;L&amp;8Veresegyház Város Önkormányzat Polgármesteri Hivatala</oddHeader>
    <oddFooter>&amp;LVeresegyház, 2013. Február 07.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zoomScaleNormal="100" workbookViewId="0">
      <selection activeCell="D7" sqref="D7"/>
    </sheetView>
  </sheetViews>
  <sheetFormatPr defaultRowHeight="12.75"/>
  <cols>
    <col min="3" max="3" width="36.85546875" customWidth="1"/>
    <col min="4" max="4" width="14.42578125" customWidth="1"/>
    <col min="5" max="5" width="6.5703125" customWidth="1"/>
    <col min="6" max="6" width="47.28515625" customWidth="1"/>
    <col min="7" max="7" width="15.140625" customWidth="1"/>
  </cols>
  <sheetData>
    <row r="1" spans="1:7" ht="12" customHeight="1">
      <c r="A1" t="s">
        <v>271</v>
      </c>
      <c r="F1" s="4"/>
      <c r="G1" s="101" t="s">
        <v>274</v>
      </c>
    </row>
    <row r="2" spans="1:7">
      <c r="A2" s="271" t="s">
        <v>18</v>
      </c>
      <c r="B2" s="271"/>
      <c r="C2" s="271"/>
      <c r="D2" s="271"/>
      <c r="E2" s="271"/>
      <c r="F2" s="271"/>
      <c r="G2" s="271"/>
    </row>
    <row r="3" spans="1:7">
      <c r="A3" s="271">
        <v>2013</v>
      </c>
      <c r="B3" s="271"/>
      <c r="C3" s="271"/>
      <c r="D3" s="271"/>
      <c r="E3" s="271"/>
      <c r="F3" s="271"/>
      <c r="G3" s="271"/>
    </row>
    <row r="4" spans="1:7" ht="12" customHeight="1">
      <c r="A4" s="274"/>
      <c r="B4" s="274"/>
      <c r="C4" s="274"/>
      <c r="E4" s="274"/>
      <c r="F4" s="274"/>
      <c r="G4" s="75" t="s">
        <v>0</v>
      </c>
    </row>
    <row r="5" spans="1:7" ht="14.25" customHeight="1">
      <c r="A5" s="272" t="s">
        <v>52</v>
      </c>
      <c r="B5" s="272"/>
      <c r="C5" s="272"/>
      <c r="D5" s="272"/>
      <c r="E5" s="272" t="s">
        <v>53</v>
      </c>
      <c r="F5" s="272"/>
      <c r="G5" s="272"/>
    </row>
    <row r="6" spans="1:7">
      <c r="A6" s="273" t="s">
        <v>19</v>
      </c>
      <c r="B6" s="273"/>
      <c r="C6" s="273"/>
      <c r="D6" s="72" t="s">
        <v>49</v>
      </c>
      <c r="E6" s="273" t="s">
        <v>19</v>
      </c>
      <c r="F6" s="273"/>
      <c r="G6" s="72" t="s">
        <v>49</v>
      </c>
    </row>
    <row r="7" spans="1:7" ht="12" customHeight="1">
      <c r="A7" s="251" t="s">
        <v>20</v>
      </c>
      <c r="B7" s="251"/>
      <c r="C7" s="251"/>
      <c r="D7" s="88">
        <f>+' 2. Működési'!E11</f>
        <v>3436293</v>
      </c>
      <c r="E7" s="251" t="s">
        <v>32</v>
      </c>
      <c r="F7" s="251"/>
      <c r="G7" s="88">
        <f>+'6.  Kiad. mindössz.'!B7</f>
        <v>23050</v>
      </c>
    </row>
    <row r="8" spans="1:7" ht="12" customHeight="1">
      <c r="A8" s="267" t="s">
        <v>80</v>
      </c>
      <c r="B8" s="267"/>
      <c r="C8" s="267"/>
      <c r="D8" s="88">
        <f>+' 2. Működési'!E18</f>
        <v>0</v>
      </c>
      <c r="E8" s="260" t="s">
        <v>47</v>
      </c>
      <c r="F8" s="260"/>
      <c r="G8" s="88">
        <f>+'6.  Kiad. mindössz.'!B8</f>
        <v>6792</v>
      </c>
    </row>
    <row r="9" spans="1:7" ht="12" customHeight="1">
      <c r="A9" s="268" t="s">
        <v>106</v>
      </c>
      <c r="B9" s="269"/>
      <c r="C9" s="270"/>
      <c r="D9" s="88">
        <f>+' 2. Működési'!E25</f>
        <v>601499</v>
      </c>
      <c r="E9" s="251" t="s">
        <v>40</v>
      </c>
      <c r="F9" s="251"/>
      <c r="G9" s="88">
        <f>+'6.  Kiad. mindössz.'!B9</f>
        <v>423523</v>
      </c>
    </row>
    <row r="10" spans="1:7" ht="12" customHeight="1">
      <c r="A10" s="247" t="s">
        <v>104</v>
      </c>
      <c r="B10" s="263"/>
      <c r="C10" s="248"/>
      <c r="D10" s="88">
        <f>+' 2. Működési'!E28</f>
        <v>1500</v>
      </c>
      <c r="E10" s="251" t="s">
        <v>41</v>
      </c>
      <c r="F10" s="251"/>
      <c r="G10" s="88">
        <f>+'6.  Kiad. mindössz.'!B10</f>
        <v>10500</v>
      </c>
    </row>
    <row r="11" spans="1:7" ht="12" customHeight="1">
      <c r="A11" s="247" t="s">
        <v>105</v>
      </c>
      <c r="B11" s="263"/>
      <c r="C11" s="248"/>
      <c r="D11" s="88">
        <f>+' 2. Működési'!E31</f>
        <v>0</v>
      </c>
      <c r="E11" s="251" t="s">
        <v>35</v>
      </c>
      <c r="F11" s="251"/>
      <c r="G11" s="88">
        <f>+'6.  Kiad. mindössz.'!B11</f>
        <v>499044</v>
      </c>
    </row>
    <row r="12" spans="1:7" ht="12" customHeight="1">
      <c r="A12" s="251" t="s">
        <v>113</v>
      </c>
      <c r="B12" s="251"/>
      <c r="C12" s="251"/>
      <c r="D12" s="88">
        <f>+' 2. Működési'!E34</f>
        <v>32151</v>
      </c>
      <c r="E12" s="252"/>
      <c r="F12" s="253"/>
      <c r="G12" s="33"/>
    </row>
    <row r="13" spans="1:7" ht="12" customHeight="1">
      <c r="A13" s="265" t="s">
        <v>107</v>
      </c>
      <c r="B13" s="265"/>
      <c r="C13" s="265"/>
      <c r="D13" s="88">
        <f>+' 2. Működési'!E37</f>
        <v>5404</v>
      </c>
      <c r="E13" s="247" t="s">
        <v>75</v>
      </c>
      <c r="F13" s="248"/>
      <c r="G13" s="88">
        <f>+'6.  Kiad. mindössz.'!B18</f>
        <v>219178</v>
      </c>
    </row>
    <row r="14" spans="1:7" ht="12" customHeight="1">
      <c r="A14" s="266"/>
      <c r="B14" s="266"/>
      <c r="C14" s="266"/>
      <c r="D14" s="84"/>
      <c r="E14" s="247" t="s">
        <v>76</v>
      </c>
      <c r="F14" s="248"/>
      <c r="G14" s="88">
        <f>+'6.  Kiad. mindössz.'!B19</f>
        <v>0</v>
      </c>
    </row>
    <row r="15" spans="1:7" ht="12" customHeight="1">
      <c r="A15" s="264"/>
      <c r="B15" s="264"/>
      <c r="C15" s="264"/>
      <c r="D15" s="84"/>
      <c r="E15" s="252"/>
      <c r="F15" s="253"/>
      <c r="G15" s="33"/>
    </row>
    <row r="16" spans="1:7" ht="12" customHeight="1">
      <c r="A16" s="264"/>
      <c r="B16" s="264"/>
      <c r="C16" s="264"/>
      <c r="D16" s="84"/>
      <c r="E16" s="252"/>
      <c r="F16" s="253"/>
      <c r="G16" s="33"/>
    </row>
    <row r="17" spans="1:8" ht="12" customHeight="1">
      <c r="A17" s="254" t="s">
        <v>54</v>
      </c>
      <c r="B17" s="254"/>
      <c r="C17" s="254"/>
      <c r="D17" s="89">
        <f>SUM(D7:D16)</f>
        <v>4076847</v>
      </c>
      <c r="E17" s="249" t="s">
        <v>55</v>
      </c>
      <c r="F17" s="250"/>
      <c r="G17" s="89">
        <f>SUM(G7:G14)</f>
        <v>1182087</v>
      </c>
    </row>
    <row r="18" spans="1:8" ht="12" customHeight="1">
      <c r="A18" s="260" t="s">
        <v>50</v>
      </c>
      <c r="B18" s="260"/>
      <c r="C18" s="260"/>
      <c r="D18" s="88">
        <f>+' 2. Működési'!E42</f>
        <v>0</v>
      </c>
      <c r="E18" s="247" t="s">
        <v>51</v>
      </c>
      <c r="F18" s="248"/>
      <c r="G18" s="88">
        <f>+'6.  Kiad. mindössz.'!B22</f>
        <v>0</v>
      </c>
    </row>
    <row r="19" spans="1:8" ht="12" customHeight="1">
      <c r="A19" s="260" t="s">
        <v>78</v>
      </c>
      <c r="B19" s="260"/>
      <c r="C19" s="260"/>
      <c r="D19" s="88">
        <f>+' 2. Működési'!E43</f>
        <v>19385</v>
      </c>
      <c r="E19" s="247" t="s">
        <v>79</v>
      </c>
      <c r="F19" s="248"/>
      <c r="G19" s="88">
        <f>+'6.  Kiad. mindössz.'!B23</f>
        <v>0</v>
      </c>
    </row>
    <row r="20" spans="1:8" ht="12" customHeight="1">
      <c r="A20" s="256" t="s">
        <v>112</v>
      </c>
      <c r="B20" s="256"/>
      <c r="C20" s="256"/>
      <c r="D20" s="88">
        <f>+' 2. Működési'!E44</f>
        <v>0</v>
      </c>
      <c r="E20" s="257" t="s">
        <v>59</v>
      </c>
      <c r="F20" s="258"/>
      <c r="G20" s="88">
        <f>+'6.  Kiad. mindössz.'!B24</f>
        <v>1487736</v>
      </c>
    </row>
    <row r="21" spans="1:8" ht="12" customHeight="1">
      <c r="A21" s="251" t="s">
        <v>56</v>
      </c>
      <c r="B21" s="251"/>
      <c r="C21" s="251"/>
      <c r="D21" s="88">
        <f>+' 2. Működési'!E45</f>
        <v>0</v>
      </c>
      <c r="E21" s="247" t="s">
        <v>58</v>
      </c>
      <c r="F21" s="248"/>
      <c r="G21" s="88">
        <f>+'6.  Kiad. mindössz.'!B25</f>
        <v>1606524</v>
      </c>
    </row>
    <row r="22" spans="1:8" ht="12" customHeight="1">
      <c r="A22" s="251" t="s">
        <v>57</v>
      </c>
      <c r="B22" s="251"/>
      <c r="C22" s="251"/>
      <c r="D22" s="88">
        <f>+' 2. Működési'!E46</f>
        <v>0</v>
      </c>
      <c r="E22" s="275"/>
      <c r="F22" s="276"/>
      <c r="G22" s="33"/>
    </row>
    <row r="23" spans="1:8" ht="12" customHeight="1">
      <c r="A23" s="251" t="s">
        <v>200</v>
      </c>
      <c r="B23" s="251"/>
      <c r="C23" s="251"/>
      <c r="D23" s="88">
        <f>+' 2. Működési'!E47</f>
        <v>180115</v>
      </c>
      <c r="E23" s="66"/>
      <c r="F23" s="67"/>
      <c r="G23" s="33"/>
    </row>
    <row r="24" spans="1:8" ht="12" customHeight="1">
      <c r="A24" s="254" t="s">
        <v>61</v>
      </c>
      <c r="B24" s="254"/>
      <c r="C24" s="254"/>
      <c r="D24" s="89">
        <f>SUM(D18:D23)</f>
        <v>199500</v>
      </c>
      <c r="E24" s="249" t="s">
        <v>62</v>
      </c>
      <c r="F24" s="250"/>
      <c r="G24" s="89">
        <f>SUM(G18:G23)</f>
        <v>3094260</v>
      </c>
    </row>
    <row r="25" spans="1:8" ht="12" customHeight="1">
      <c r="A25" s="277"/>
      <c r="B25" s="277"/>
      <c r="C25" s="277"/>
      <c r="D25" s="84"/>
      <c r="E25" s="261"/>
      <c r="F25" s="262"/>
      <c r="G25" s="33"/>
    </row>
    <row r="26" spans="1:8" ht="12" customHeight="1">
      <c r="A26" s="254" t="s">
        <v>63</v>
      </c>
      <c r="B26" s="254"/>
      <c r="C26" s="254"/>
      <c r="D26" s="89">
        <f>+D24+D17</f>
        <v>4276347</v>
      </c>
      <c r="E26" s="249" t="s">
        <v>64</v>
      </c>
      <c r="F26" s="250"/>
      <c r="G26" s="89">
        <f>+G24+G17</f>
        <v>4276347</v>
      </c>
      <c r="H26" s="93">
        <f>+D26-G26</f>
        <v>0</v>
      </c>
    </row>
    <row r="27" spans="1:8" ht="12" customHeight="1">
      <c r="A27" s="251"/>
      <c r="B27" s="251"/>
      <c r="C27" s="251"/>
      <c r="D27" s="84"/>
      <c r="E27" s="247"/>
      <c r="F27" s="248"/>
      <c r="G27" s="33"/>
    </row>
    <row r="28" spans="1:8" ht="12" customHeight="1">
      <c r="A28" s="251" t="s">
        <v>22</v>
      </c>
      <c r="B28" s="251"/>
      <c r="C28" s="251"/>
      <c r="D28" s="88">
        <f>+'3. Felhalmozási'!E8</f>
        <v>244409</v>
      </c>
      <c r="E28" s="247" t="s">
        <v>42</v>
      </c>
      <c r="F28" s="248"/>
      <c r="G28" s="88">
        <f>+'6.  Kiad. mindössz.'!B31</f>
        <v>847397</v>
      </c>
    </row>
    <row r="29" spans="1:8" ht="12" customHeight="1">
      <c r="A29" s="267" t="s">
        <v>121</v>
      </c>
      <c r="B29" s="267"/>
      <c r="C29" s="267"/>
      <c r="D29" s="88">
        <f>+'3. Felhalmozási'!E15</f>
        <v>0</v>
      </c>
      <c r="E29" s="247" t="s">
        <v>43</v>
      </c>
      <c r="F29" s="248"/>
      <c r="G29" s="88">
        <f>+'6.  Kiad. mindössz.'!B32</f>
        <v>25400</v>
      </c>
    </row>
    <row r="30" spans="1:8" ht="12" customHeight="1">
      <c r="A30" s="251" t="s">
        <v>111</v>
      </c>
      <c r="B30" s="251"/>
      <c r="C30" s="251"/>
      <c r="D30" s="88">
        <f>+'3. Felhalmozási'!E18</f>
        <v>148902</v>
      </c>
      <c r="E30" s="247" t="s">
        <v>38</v>
      </c>
      <c r="F30" s="248"/>
      <c r="G30" s="88">
        <f>+'6.  Kiad. mindössz.'!B33</f>
        <v>98627</v>
      </c>
    </row>
    <row r="31" spans="1:8" ht="12" customHeight="1">
      <c r="A31" s="251" t="s">
        <v>23</v>
      </c>
      <c r="B31" s="251"/>
      <c r="C31" s="251"/>
      <c r="D31" s="88">
        <f>+'3. Felhalmozási'!E22</f>
        <v>22500</v>
      </c>
      <c r="E31" s="247"/>
      <c r="F31" s="248"/>
      <c r="G31" s="33"/>
    </row>
    <row r="32" spans="1:8" ht="12" customHeight="1">
      <c r="A32" s="251"/>
      <c r="B32" s="251"/>
      <c r="C32" s="251"/>
      <c r="D32" s="84"/>
      <c r="E32" s="247" t="s">
        <v>168</v>
      </c>
      <c r="F32" s="248"/>
      <c r="G32" s="88">
        <f>+'6.  Kiad. mindössz.'!B39</f>
        <v>200000</v>
      </c>
    </row>
    <row r="33" spans="1:8" ht="12" customHeight="1">
      <c r="A33" s="251"/>
      <c r="B33" s="251"/>
      <c r="C33" s="251"/>
      <c r="D33" s="84"/>
      <c r="E33" s="247" t="s">
        <v>77</v>
      </c>
      <c r="F33" s="248"/>
      <c r="G33" s="88">
        <f>+'6.  Kiad. mindössz.'!B40</f>
        <v>0</v>
      </c>
    </row>
    <row r="34" spans="1:8" ht="12" customHeight="1">
      <c r="A34" s="264"/>
      <c r="B34" s="264"/>
      <c r="C34" s="264"/>
      <c r="D34" s="84"/>
      <c r="E34" s="252"/>
      <c r="F34" s="253"/>
      <c r="G34" s="33"/>
    </row>
    <row r="35" spans="1:8" ht="12" customHeight="1">
      <c r="A35" s="251"/>
      <c r="B35" s="251"/>
      <c r="C35" s="251"/>
      <c r="D35" s="84"/>
      <c r="E35" s="247"/>
      <c r="F35" s="248"/>
      <c r="G35" s="33"/>
    </row>
    <row r="36" spans="1:8" ht="12" customHeight="1">
      <c r="A36" s="254" t="s">
        <v>65</v>
      </c>
      <c r="B36" s="254"/>
      <c r="C36" s="254"/>
      <c r="D36" s="89">
        <f>SUM(D28:D35)</f>
        <v>415811</v>
      </c>
      <c r="E36" s="249" t="s">
        <v>66</v>
      </c>
      <c r="F36" s="250"/>
      <c r="G36" s="89">
        <f>SUM(G28:G33)</f>
        <v>1171424</v>
      </c>
    </row>
    <row r="37" spans="1:8" ht="12" customHeight="1">
      <c r="A37" s="260" t="s">
        <v>50</v>
      </c>
      <c r="B37" s="260"/>
      <c r="C37" s="260"/>
      <c r="D37" s="88">
        <f>+'3. Felhalmozási'!E27</f>
        <v>0</v>
      </c>
      <c r="E37" s="247" t="s">
        <v>51</v>
      </c>
      <c r="F37" s="248"/>
      <c r="G37" s="88">
        <f>+'6.  Kiad. mindössz.'!B44</f>
        <v>0</v>
      </c>
    </row>
    <row r="38" spans="1:8" ht="12" customHeight="1">
      <c r="A38" s="260" t="s">
        <v>78</v>
      </c>
      <c r="B38" s="260"/>
      <c r="C38" s="260"/>
      <c r="D38" s="88">
        <f>+'3. Felhalmozási'!E28</f>
        <v>0</v>
      </c>
      <c r="E38" s="268" t="s">
        <v>67</v>
      </c>
      <c r="F38" s="270"/>
      <c r="G38" s="88">
        <f>+'6.  Kiad. mindössz.'!B45</f>
        <v>0</v>
      </c>
    </row>
    <row r="39" spans="1:8" ht="12" customHeight="1">
      <c r="A39" s="256" t="s">
        <v>112</v>
      </c>
      <c r="B39" s="256"/>
      <c r="C39" s="256"/>
      <c r="D39" s="88">
        <f>+'3. Felhalmozási'!E29</f>
        <v>0</v>
      </c>
      <c r="E39" s="257" t="s">
        <v>59</v>
      </c>
      <c r="F39" s="258"/>
      <c r="G39" s="88">
        <f>+'6.  Kiad. mindössz.'!B46</f>
        <v>18008</v>
      </c>
    </row>
    <row r="40" spans="1:8" ht="12" customHeight="1">
      <c r="A40" s="251" t="s">
        <v>56</v>
      </c>
      <c r="B40" s="251"/>
      <c r="C40" s="251"/>
      <c r="D40" s="88">
        <f>+'3. Felhalmozási'!E30</f>
        <v>0</v>
      </c>
      <c r="E40" s="247" t="s">
        <v>68</v>
      </c>
      <c r="F40" s="248"/>
      <c r="G40" s="88">
        <f>+'6.  Kiad. mindössz.'!B47</f>
        <v>0</v>
      </c>
    </row>
    <row r="41" spans="1:8" ht="12" customHeight="1">
      <c r="A41" s="251" t="s">
        <v>86</v>
      </c>
      <c r="B41" s="251"/>
      <c r="C41" s="251"/>
      <c r="D41" s="88">
        <f>+'3. Felhalmozási'!E31</f>
        <v>782679</v>
      </c>
      <c r="E41" s="247" t="s">
        <v>60</v>
      </c>
      <c r="F41" s="248"/>
      <c r="G41" s="88">
        <f>+'6.  Kiad. mindössz.'!B48</f>
        <v>10708</v>
      </c>
    </row>
    <row r="42" spans="1:8" ht="12" customHeight="1">
      <c r="A42" s="84" t="s">
        <v>200</v>
      </c>
      <c r="B42" s="84"/>
      <c r="C42" s="84"/>
      <c r="D42" s="88">
        <f>+'3. Felhalmozási'!E32</f>
        <v>1650</v>
      </c>
      <c r="E42" s="119"/>
      <c r="F42" s="118"/>
      <c r="G42" s="33"/>
    </row>
    <row r="43" spans="1:8" ht="12" customHeight="1">
      <c r="A43" s="254" t="s">
        <v>69</v>
      </c>
      <c r="B43" s="254"/>
      <c r="C43" s="254"/>
      <c r="D43" s="89">
        <f>SUM(D37:D42)</f>
        <v>784329</v>
      </c>
      <c r="E43" s="249" t="s">
        <v>70</v>
      </c>
      <c r="F43" s="250"/>
      <c r="G43" s="89">
        <f>SUM(G37:G42)</f>
        <v>28716</v>
      </c>
    </row>
    <row r="44" spans="1:8" ht="12" customHeight="1">
      <c r="A44" s="259"/>
      <c r="B44" s="259"/>
      <c r="C44" s="259"/>
      <c r="D44" s="84"/>
      <c r="E44" s="42"/>
      <c r="F44" s="43"/>
      <c r="G44" s="33"/>
    </row>
    <row r="45" spans="1:8" ht="12" customHeight="1">
      <c r="A45" s="254" t="s">
        <v>71</v>
      </c>
      <c r="B45" s="254"/>
      <c r="C45" s="254"/>
      <c r="D45" s="89">
        <f>+D43+D36</f>
        <v>1200140</v>
      </c>
      <c r="E45" s="249" t="s">
        <v>72</v>
      </c>
      <c r="F45" s="250"/>
      <c r="G45" s="89">
        <f>+G43+G36</f>
        <v>1200140</v>
      </c>
      <c r="H45" s="93">
        <f>+D45-G45</f>
        <v>0</v>
      </c>
    </row>
    <row r="46" spans="1:8" ht="12" customHeight="1">
      <c r="A46" s="256"/>
      <c r="B46" s="256"/>
      <c r="C46" s="256"/>
      <c r="D46" s="84"/>
      <c r="E46" s="252"/>
      <c r="F46" s="253"/>
      <c r="G46" s="33"/>
      <c r="H46" s="93"/>
    </row>
    <row r="47" spans="1:8" ht="12.75" customHeight="1">
      <c r="A47" s="255" t="s">
        <v>73</v>
      </c>
      <c r="B47" s="255"/>
      <c r="C47" s="255"/>
      <c r="D47" s="89">
        <f>+D45+D26</f>
        <v>5476487</v>
      </c>
      <c r="E47" s="255" t="s">
        <v>74</v>
      </c>
      <c r="F47" s="255"/>
      <c r="G47" s="89">
        <f>+G45+G26</f>
        <v>5476487</v>
      </c>
      <c r="H47" s="93">
        <f>+D47-G47</f>
        <v>0</v>
      </c>
    </row>
  </sheetData>
  <mergeCells count="86">
    <mergeCell ref="A47:C47"/>
    <mergeCell ref="E47:F47"/>
    <mergeCell ref="A40:C40"/>
    <mergeCell ref="E40:F40"/>
    <mergeCell ref="A41:C41"/>
    <mergeCell ref="E41:F41"/>
    <mergeCell ref="A43:C43"/>
    <mergeCell ref="E43:F43"/>
    <mergeCell ref="A44:C44"/>
    <mergeCell ref="A45:C45"/>
    <mergeCell ref="E45:F45"/>
    <mergeCell ref="A46:C46"/>
    <mergeCell ref="E46:F46"/>
    <mergeCell ref="A37:C37"/>
    <mergeCell ref="E37:F37"/>
    <mergeCell ref="A38:C38"/>
    <mergeCell ref="E38:F38"/>
    <mergeCell ref="A39:C39"/>
    <mergeCell ref="E39:F39"/>
    <mergeCell ref="A34:C34"/>
    <mergeCell ref="E34:F34"/>
    <mergeCell ref="A35:C35"/>
    <mergeCell ref="E35:F35"/>
    <mergeCell ref="A36:C36"/>
    <mergeCell ref="E36:F36"/>
    <mergeCell ref="A31:C31"/>
    <mergeCell ref="E31:F31"/>
    <mergeCell ref="A32:C32"/>
    <mergeCell ref="E32:F32"/>
    <mergeCell ref="A33:C33"/>
    <mergeCell ref="E33:F33"/>
    <mergeCell ref="A28:C28"/>
    <mergeCell ref="E28:F28"/>
    <mergeCell ref="A29:C29"/>
    <mergeCell ref="E29:F29"/>
    <mergeCell ref="A30:C30"/>
    <mergeCell ref="E30:F30"/>
    <mergeCell ref="A25:C25"/>
    <mergeCell ref="E25:F25"/>
    <mergeCell ref="A26:C26"/>
    <mergeCell ref="E26:F26"/>
    <mergeCell ref="A27:C27"/>
    <mergeCell ref="E27:F27"/>
    <mergeCell ref="A24:C24"/>
    <mergeCell ref="E24:F24"/>
    <mergeCell ref="A18:C18"/>
    <mergeCell ref="E18:F18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A15:C15"/>
    <mergeCell ref="E15:F15"/>
    <mergeCell ref="A16:C16"/>
    <mergeCell ref="E16:F16"/>
    <mergeCell ref="A17:C17"/>
    <mergeCell ref="E17:F17"/>
    <mergeCell ref="A12:C12"/>
    <mergeCell ref="E12:F12"/>
    <mergeCell ref="A13:C13"/>
    <mergeCell ref="E13:F13"/>
    <mergeCell ref="A14:C14"/>
    <mergeCell ref="E14:F14"/>
    <mergeCell ref="A9:C9"/>
    <mergeCell ref="E9:F9"/>
    <mergeCell ref="A10:C10"/>
    <mergeCell ref="E10:F10"/>
    <mergeCell ref="A11:C11"/>
    <mergeCell ref="E11:F11"/>
    <mergeCell ref="A6:C6"/>
    <mergeCell ref="E6:F6"/>
    <mergeCell ref="A7:C7"/>
    <mergeCell ref="E7:F7"/>
    <mergeCell ref="A8:C8"/>
    <mergeCell ref="E8:F8"/>
    <mergeCell ref="A2:G2"/>
    <mergeCell ref="A3:G3"/>
    <mergeCell ref="A4:C4"/>
    <mergeCell ref="E4:F4"/>
    <mergeCell ref="A5:D5"/>
    <mergeCell ref="E5:G5"/>
  </mergeCells>
  <printOptions horizontalCentered="1"/>
  <pageMargins left="0.59055118110236227" right="0.43307086614173229" top="7.874015748031496E-2" bottom="0" header="7.874015748031496E-2" footer="7.874015748031496E-2"/>
  <pageSetup paperSize="9" scale="95" orientation="landscape" horizontalDpi="300" verticalDpi="300" r:id="rId1"/>
  <headerFooter alignWithMargins="0">
    <oddFooter>&amp;LVeresegyház, 2012. Február 07.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F56"/>
  <sheetViews>
    <sheetView workbookViewId="0">
      <selection activeCell="A2" sqref="A2"/>
    </sheetView>
  </sheetViews>
  <sheetFormatPr defaultRowHeight="12.75"/>
  <cols>
    <col min="1" max="2" width="9.28515625" customWidth="1"/>
    <col min="4" max="4" width="11.85546875" customWidth="1"/>
    <col min="5" max="6" width="21.28515625" customWidth="1"/>
    <col min="7" max="7" width="14.7109375" customWidth="1"/>
    <col min="257" max="258" width="9.28515625" customWidth="1"/>
    <col min="260" max="260" width="11.85546875" customWidth="1"/>
    <col min="261" max="262" width="21.28515625" customWidth="1"/>
    <col min="263" max="263" width="14.7109375" customWidth="1"/>
    <col min="513" max="514" width="9.28515625" customWidth="1"/>
    <col min="516" max="516" width="11.85546875" customWidth="1"/>
    <col min="517" max="518" width="21.28515625" customWidth="1"/>
    <col min="519" max="519" width="14.7109375" customWidth="1"/>
    <col min="769" max="770" width="9.28515625" customWidth="1"/>
    <col min="772" max="772" width="11.85546875" customWidth="1"/>
    <col min="773" max="774" width="21.28515625" customWidth="1"/>
    <col min="775" max="775" width="14.7109375" customWidth="1"/>
    <col min="1025" max="1026" width="9.28515625" customWidth="1"/>
    <col min="1028" max="1028" width="11.85546875" customWidth="1"/>
    <col min="1029" max="1030" width="21.28515625" customWidth="1"/>
    <col min="1031" max="1031" width="14.7109375" customWidth="1"/>
    <col min="1281" max="1282" width="9.28515625" customWidth="1"/>
    <col min="1284" max="1284" width="11.85546875" customWidth="1"/>
    <col min="1285" max="1286" width="21.28515625" customWidth="1"/>
    <col min="1287" max="1287" width="14.7109375" customWidth="1"/>
    <col min="1537" max="1538" width="9.28515625" customWidth="1"/>
    <col min="1540" max="1540" width="11.85546875" customWidth="1"/>
    <col min="1541" max="1542" width="21.28515625" customWidth="1"/>
    <col min="1543" max="1543" width="14.7109375" customWidth="1"/>
    <col min="1793" max="1794" width="9.28515625" customWidth="1"/>
    <col min="1796" max="1796" width="11.85546875" customWidth="1"/>
    <col min="1797" max="1798" width="21.28515625" customWidth="1"/>
    <col min="1799" max="1799" width="14.7109375" customWidth="1"/>
    <col min="2049" max="2050" width="9.28515625" customWidth="1"/>
    <col min="2052" max="2052" width="11.85546875" customWidth="1"/>
    <col min="2053" max="2054" width="21.28515625" customWidth="1"/>
    <col min="2055" max="2055" width="14.7109375" customWidth="1"/>
    <col min="2305" max="2306" width="9.28515625" customWidth="1"/>
    <col min="2308" max="2308" width="11.85546875" customWidth="1"/>
    <col min="2309" max="2310" width="21.28515625" customWidth="1"/>
    <col min="2311" max="2311" width="14.7109375" customWidth="1"/>
    <col min="2561" max="2562" width="9.28515625" customWidth="1"/>
    <col min="2564" max="2564" width="11.85546875" customWidth="1"/>
    <col min="2565" max="2566" width="21.28515625" customWidth="1"/>
    <col min="2567" max="2567" width="14.7109375" customWidth="1"/>
    <col min="2817" max="2818" width="9.28515625" customWidth="1"/>
    <col min="2820" max="2820" width="11.85546875" customWidth="1"/>
    <col min="2821" max="2822" width="21.28515625" customWidth="1"/>
    <col min="2823" max="2823" width="14.7109375" customWidth="1"/>
    <col min="3073" max="3074" width="9.28515625" customWidth="1"/>
    <col min="3076" max="3076" width="11.85546875" customWidth="1"/>
    <col min="3077" max="3078" width="21.28515625" customWidth="1"/>
    <col min="3079" max="3079" width="14.7109375" customWidth="1"/>
    <col min="3329" max="3330" width="9.28515625" customWidth="1"/>
    <col min="3332" max="3332" width="11.85546875" customWidth="1"/>
    <col min="3333" max="3334" width="21.28515625" customWidth="1"/>
    <col min="3335" max="3335" width="14.7109375" customWidth="1"/>
    <col min="3585" max="3586" width="9.28515625" customWidth="1"/>
    <col min="3588" max="3588" width="11.85546875" customWidth="1"/>
    <col min="3589" max="3590" width="21.28515625" customWidth="1"/>
    <col min="3591" max="3591" width="14.7109375" customWidth="1"/>
    <col min="3841" max="3842" width="9.28515625" customWidth="1"/>
    <col min="3844" max="3844" width="11.85546875" customWidth="1"/>
    <col min="3845" max="3846" width="21.28515625" customWidth="1"/>
    <col min="3847" max="3847" width="14.7109375" customWidth="1"/>
    <col min="4097" max="4098" width="9.28515625" customWidth="1"/>
    <col min="4100" max="4100" width="11.85546875" customWidth="1"/>
    <col min="4101" max="4102" width="21.28515625" customWidth="1"/>
    <col min="4103" max="4103" width="14.7109375" customWidth="1"/>
    <col min="4353" max="4354" width="9.28515625" customWidth="1"/>
    <col min="4356" max="4356" width="11.85546875" customWidth="1"/>
    <col min="4357" max="4358" width="21.28515625" customWidth="1"/>
    <col min="4359" max="4359" width="14.7109375" customWidth="1"/>
    <col min="4609" max="4610" width="9.28515625" customWidth="1"/>
    <col min="4612" max="4612" width="11.85546875" customWidth="1"/>
    <col min="4613" max="4614" width="21.28515625" customWidth="1"/>
    <col min="4615" max="4615" width="14.7109375" customWidth="1"/>
    <col min="4865" max="4866" width="9.28515625" customWidth="1"/>
    <col min="4868" max="4868" width="11.85546875" customWidth="1"/>
    <col min="4869" max="4870" width="21.28515625" customWidth="1"/>
    <col min="4871" max="4871" width="14.7109375" customWidth="1"/>
    <col min="5121" max="5122" width="9.28515625" customWidth="1"/>
    <col min="5124" max="5124" width="11.85546875" customWidth="1"/>
    <col min="5125" max="5126" width="21.28515625" customWidth="1"/>
    <col min="5127" max="5127" width="14.7109375" customWidth="1"/>
    <col min="5377" max="5378" width="9.28515625" customWidth="1"/>
    <col min="5380" max="5380" width="11.85546875" customWidth="1"/>
    <col min="5381" max="5382" width="21.28515625" customWidth="1"/>
    <col min="5383" max="5383" width="14.7109375" customWidth="1"/>
    <col min="5633" max="5634" width="9.28515625" customWidth="1"/>
    <col min="5636" max="5636" width="11.85546875" customWidth="1"/>
    <col min="5637" max="5638" width="21.28515625" customWidth="1"/>
    <col min="5639" max="5639" width="14.7109375" customWidth="1"/>
    <col min="5889" max="5890" width="9.28515625" customWidth="1"/>
    <col min="5892" max="5892" width="11.85546875" customWidth="1"/>
    <col min="5893" max="5894" width="21.28515625" customWidth="1"/>
    <col min="5895" max="5895" width="14.7109375" customWidth="1"/>
    <col min="6145" max="6146" width="9.28515625" customWidth="1"/>
    <col min="6148" max="6148" width="11.85546875" customWidth="1"/>
    <col min="6149" max="6150" width="21.28515625" customWidth="1"/>
    <col min="6151" max="6151" width="14.7109375" customWidth="1"/>
    <col min="6401" max="6402" width="9.28515625" customWidth="1"/>
    <col min="6404" max="6404" width="11.85546875" customWidth="1"/>
    <col min="6405" max="6406" width="21.28515625" customWidth="1"/>
    <col min="6407" max="6407" width="14.7109375" customWidth="1"/>
    <col min="6657" max="6658" width="9.28515625" customWidth="1"/>
    <col min="6660" max="6660" width="11.85546875" customWidth="1"/>
    <col min="6661" max="6662" width="21.28515625" customWidth="1"/>
    <col min="6663" max="6663" width="14.7109375" customWidth="1"/>
    <col min="6913" max="6914" width="9.28515625" customWidth="1"/>
    <col min="6916" max="6916" width="11.85546875" customWidth="1"/>
    <col min="6917" max="6918" width="21.28515625" customWidth="1"/>
    <col min="6919" max="6919" width="14.7109375" customWidth="1"/>
    <col min="7169" max="7170" width="9.28515625" customWidth="1"/>
    <col min="7172" max="7172" width="11.85546875" customWidth="1"/>
    <col min="7173" max="7174" width="21.28515625" customWidth="1"/>
    <col min="7175" max="7175" width="14.7109375" customWidth="1"/>
    <col min="7425" max="7426" width="9.28515625" customWidth="1"/>
    <col min="7428" max="7428" width="11.85546875" customWidth="1"/>
    <col min="7429" max="7430" width="21.28515625" customWidth="1"/>
    <col min="7431" max="7431" width="14.7109375" customWidth="1"/>
    <col min="7681" max="7682" width="9.28515625" customWidth="1"/>
    <col min="7684" max="7684" width="11.85546875" customWidth="1"/>
    <col min="7685" max="7686" width="21.28515625" customWidth="1"/>
    <col min="7687" max="7687" width="14.7109375" customWidth="1"/>
    <col min="7937" max="7938" width="9.28515625" customWidth="1"/>
    <col min="7940" max="7940" width="11.85546875" customWidth="1"/>
    <col min="7941" max="7942" width="21.28515625" customWidth="1"/>
    <col min="7943" max="7943" width="14.7109375" customWidth="1"/>
    <col min="8193" max="8194" width="9.28515625" customWidth="1"/>
    <col min="8196" max="8196" width="11.85546875" customWidth="1"/>
    <col min="8197" max="8198" width="21.28515625" customWidth="1"/>
    <col min="8199" max="8199" width="14.7109375" customWidth="1"/>
    <col min="8449" max="8450" width="9.28515625" customWidth="1"/>
    <col min="8452" max="8452" width="11.85546875" customWidth="1"/>
    <col min="8453" max="8454" width="21.28515625" customWidth="1"/>
    <col min="8455" max="8455" width="14.7109375" customWidth="1"/>
    <col min="8705" max="8706" width="9.28515625" customWidth="1"/>
    <col min="8708" max="8708" width="11.85546875" customWidth="1"/>
    <col min="8709" max="8710" width="21.28515625" customWidth="1"/>
    <col min="8711" max="8711" width="14.7109375" customWidth="1"/>
    <col min="8961" max="8962" width="9.28515625" customWidth="1"/>
    <col min="8964" max="8964" width="11.85546875" customWidth="1"/>
    <col min="8965" max="8966" width="21.28515625" customWidth="1"/>
    <col min="8967" max="8967" width="14.7109375" customWidth="1"/>
    <col min="9217" max="9218" width="9.28515625" customWidth="1"/>
    <col min="9220" max="9220" width="11.85546875" customWidth="1"/>
    <col min="9221" max="9222" width="21.28515625" customWidth="1"/>
    <col min="9223" max="9223" width="14.7109375" customWidth="1"/>
    <col min="9473" max="9474" width="9.28515625" customWidth="1"/>
    <col min="9476" max="9476" width="11.85546875" customWidth="1"/>
    <col min="9477" max="9478" width="21.28515625" customWidth="1"/>
    <col min="9479" max="9479" width="14.7109375" customWidth="1"/>
    <col min="9729" max="9730" width="9.28515625" customWidth="1"/>
    <col min="9732" max="9732" width="11.85546875" customWidth="1"/>
    <col min="9733" max="9734" width="21.28515625" customWidth="1"/>
    <col min="9735" max="9735" width="14.7109375" customWidth="1"/>
    <col min="9985" max="9986" width="9.28515625" customWidth="1"/>
    <col min="9988" max="9988" width="11.85546875" customWidth="1"/>
    <col min="9989" max="9990" width="21.28515625" customWidth="1"/>
    <col min="9991" max="9991" width="14.7109375" customWidth="1"/>
    <col min="10241" max="10242" width="9.28515625" customWidth="1"/>
    <col min="10244" max="10244" width="11.85546875" customWidth="1"/>
    <col min="10245" max="10246" width="21.28515625" customWidth="1"/>
    <col min="10247" max="10247" width="14.7109375" customWidth="1"/>
    <col min="10497" max="10498" width="9.28515625" customWidth="1"/>
    <col min="10500" max="10500" width="11.85546875" customWidth="1"/>
    <col min="10501" max="10502" width="21.28515625" customWidth="1"/>
    <col min="10503" max="10503" width="14.7109375" customWidth="1"/>
    <col min="10753" max="10754" width="9.28515625" customWidth="1"/>
    <col min="10756" max="10756" width="11.85546875" customWidth="1"/>
    <col min="10757" max="10758" width="21.28515625" customWidth="1"/>
    <col min="10759" max="10759" width="14.7109375" customWidth="1"/>
    <col min="11009" max="11010" width="9.28515625" customWidth="1"/>
    <col min="11012" max="11012" width="11.85546875" customWidth="1"/>
    <col min="11013" max="11014" width="21.28515625" customWidth="1"/>
    <col min="11015" max="11015" width="14.7109375" customWidth="1"/>
    <col min="11265" max="11266" width="9.28515625" customWidth="1"/>
    <col min="11268" max="11268" width="11.85546875" customWidth="1"/>
    <col min="11269" max="11270" width="21.28515625" customWidth="1"/>
    <col min="11271" max="11271" width="14.7109375" customWidth="1"/>
    <col min="11521" max="11522" width="9.28515625" customWidth="1"/>
    <col min="11524" max="11524" width="11.85546875" customWidth="1"/>
    <col min="11525" max="11526" width="21.28515625" customWidth="1"/>
    <col min="11527" max="11527" width="14.7109375" customWidth="1"/>
    <col min="11777" max="11778" width="9.28515625" customWidth="1"/>
    <col min="11780" max="11780" width="11.85546875" customWidth="1"/>
    <col min="11781" max="11782" width="21.28515625" customWidth="1"/>
    <col min="11783" max="11783" width="14.7109375" customWidth="1"/>
    <col min="12033" max="12034" width="9.28515625" customWidth="1"/>
    <col min="12036" max="12036" width="11.85546875" customWidth="1"/>
    <col min="12037" max="12038" width="21.28515625" customWidth="1"/>
    <col min="12039" max="12039" width="14.7109375" customWidth="1"/>
    <col min="12289" max="12290" width="9.28515625" customWidth="1"/>
    <col min="12292" max="12292" width="11.85546875" customWidth="1"/>
    <col min="12293" max="12294" width="21.28515625" customWidth="1"/>
    <col min="12295" max="12295" width="14.7109375" customWidth="1"/>
    <col min="12545" max="12546" width="9.28515625" customWidth="1"/>
    <col min="12548" max="12548" width="11.85546875" customWidth="1"/>
    <col min="12549" max="12550" width="21.28515625" customWidth="1"/>
    <col min="12551" max="12551" width="14.7109375" customWidth="1"/>
    <col min="12801" max="12802" width="9.28515625" customWidth="1"/>
    <col min="12804" max="12804" width="11.85546875" customWidth="1"/>
    <col min="12805" max="12806" width="21.28515625" customWidth="1"/>
    <col min="12807" max="12807" width="14.7109375" customWidth="1"/>
    <col min="13057" max="13058" width="9.28515625" customWidth="1"/>
    <col min="13060" max="13060" width="11.85546875" customWidth="1"/>
    <col min="13061" max="13062" width="21.28515625" customWidth="1"/>
    <col min="13063" max="13063" width="14.7109375" customWidth="1"/>
    <col min="13313" max="13314" width="9.28515625" customWidth="1"/>
    <col min="13316" max="13316" width="11.85546875" customWidth="1"/>
    <col min="13317" max="13318" width="21.28515625" customWidth="1"/>
    <col min="13319" max="13319" width="14.7109375" customWidth="1"/>
    <col min="13569" max="13570" width="9.28515625" customWidth="1"/>
    <col min="13572" max="13572" width="11.85546875" customWidth="1"/>
    <col min="13573" max="13574" width="21.28515625" customWidth="1"/>
    <col min="13575" max="13575" width="14.7109375" customWidth="1"/>
    <col min="13825" max="13826" width="9.28515625" customWidth="1"/>
    <col min="13828" max="13828" width="11.85546875" customWidth="1"/>
    <col min="13829" max="13830" width="21.28515625" customWidth="1"/>
    <col min="13831" max="13831" width="14.7109375" customWidth="1"/>
    <col min="14081" max="14082" width="9.28515625" customWidth="1"/>
    <col min="14084" max="14084" width="11.85546875" customWidth="1"/>
    <col min="14085" max="14086" width="21.28515625" customWidth="1"/>
    <col min="14087" max="14087" width="14.7109375" customWidth="1"/>
    <col min="14337" max="14338" width="9.28515625" customWidth="1"/>
    <col min="14340" max="14340" width="11.85546875" customWidth="1"/>
    <col min="14341" max="14342" width="21.28515625" customWidth="1"/>
    <col min="14343" max="14343" width="14.7109375" customWidth="1"/>
    <col min="14593" max="14594" width="9.28515625" customWidth="1"/>
    <col min="14596" max="14596" width="11.85546875" customWidth="1"/>
    <col min="14597" max="14598" width="21.28515625" customWidth="1"/>
    <col min="14599" max="14599" width="14.7109375" customWidth="1"/>
    <col min="14849" max="14850" width="9.28515625" customWidth="1"/>
    <col min="14852" max="14852" width="11.85546875" customWidth="1"/>
    <col min="14853" max="14854" width="21.28515625" customWidth="1"/>
    <col min="14855" max="14855" width="14.7109375" customWidth="1"/>
    <col min="15105" max="15106" width="9.28515625" customWidth="1"/>
    <col min="15108" max="15108" width="11.85546875" customWidth="1"/>
    <col min="15109" max="15110" width="21.28515625" customWidth="1"/>
    <col min="15111" max="15111" width="14.7109375" customWidth="1"/>
    <col min="15361" max="15362" width="9.28515625" customWidth="1"/>
    <col min="15364" max="15364" width="11.85546875" customWidth="1"/>
    <col min="15365" max="15366" width="21.28515625" customWidth="1"/>
    <col min="15367" max="15367" width="14.7109375" customWidth="1"/>
    <col min="15617" max="15618" width="9.28515625" customWidth="1"/>
    <col min="15620" max="15620" width="11.85546875" customWidth="1"/>
    <col min="15621" max="15622" width="21.28515625" customWidth="1"/>
    <col min="15623" max="15623" width="14.7109375" customWidth="1"/>
    <col min="15873" max="15874" width="9.28515625" customWidth="1"/>
    <col min="15876" max="15876" width="11.85546875" customWidth="1"/>
    <col min="15877" max="15878" width="21.28515625" customWidth="1"/>
    <col min="15879" max="15879" width="14.7109375" customWidth="1"/>
    <col min="16129" max="16130" width="9.28515625" customWidth="1"/>
    <col min="16132" max="16132" width="11.85546875" customWidth="1"/>
    <col min="16133" max="16134" width="21.28515625" customWidth="1"/>
    <col min="16135" max="16135" width="14.7109375" customWidth="1"/>
  </cols>
  <sheetData>
    <row r="1" spans="1:6">
      <c r="A1" s="280" t="s">
        <v>334</v>
      </c>
      <c r="B1" s="280"/>
      <c r="C1" s="280"/>
      <c r="D1" s="280"/>
      <c r="E1" s="280"/>
      <c r="F1" s="280"/>
    </row>
    <row r="2" spans="1:6" ht="9" customHeight="1">
      <c r="A2" s="75"/>
      <c r="B2" s="75"/>
      <c r="C2" s="75"/>
      <c r="D2" s="75"/>
      <c r="E2" s="75"/>
      <c r="F2" s="75"/>
    </row>
    <row r="3" spans="1:6">
      <c r="A3" s="278" t="s">
        <v>102</v>
      </c>
      <c r="B3" s="278"/>
      <c r="C3" s="278"/>
      <c r="D3" s="278"/>
      <c r="E3" s="278"/>
      <c r="F3" s="278"/>
    </row>
    <row r="4" spans="1:6">
      <c r="A4" s="278" t="s">
        <v>128</v>
      </c>
      <c r="B4" s="278"/>
      <c r="C4" s="278"/>
      <c r="D4" s="278"/>
      <c r="E4" s="278"/>
      <c r="F4" s="278"/>
    </row>
    <row r="5" spans="1:6" ht="9.75" customHeight="1">
      <c r="A5" s="328"/>
      <c r="B5" s="328"/>
      <c r="C5" s="328"/>
      <c r="D5" s="328"/>
      <c r="E5" s="328"/>
      <c r="F5" s="328"/>
    </row>
    <row r="6" spans="1:6">
      <c r="A6" s="329" t="s">
        <v>100</v>
      </c>
      <c r="B6" s="330"/>
      <c r="C6" s="330"/>
      <c r="D6" s="331"/>
      <c r="E6" s="277" t="s">
        <v>156</v>
      </c>
      <c r="F6" s="277"/>
    </row>
    <row r="7" spans="1:6" ht="21" customHeight="1">
      <c r="A7" s="332" t="s">
        <v>257</v>
      </c>
      <c r="B7" s="263"/>
      <c r="C7" s="263"/>
      <c r="D7" s="263"/>
      <c r="E7" s="263"/>
      <c r="F7" s="263"/>
    </row>
    <row r="8" spans="1:6">
      <c r="A8" s="290" t="s">
        <v>3</v>
      </c>
      <c r="B8" s="290"/>
      <c r="C8" s="290"/>
      <c r="D8" s="290"/>
      <c r="E8" s="289" t="s">
        <v>128</v>
      </c>
      <c r="F8" s="289"/>
    </row>
    <row r="9" spans="1:6">
      <c r="A9" s="290"/>
      <c r="B9" s="290"/>
      <c r="C9" s="290"/>
      <c r="D9" s="290"/>
      <c r="E9" s="76"/>
      <c r="F9" s="81" t="s">
        <v>9</v>
      </c>
    </row>
    <row r="10" spans="1:6">
      <c r="A10" s="255" t="s">
        <v>24</v>
      </c>
      <c r="B10" s="255"/>
      <c r="C10" s="255"/>
      <c r="D10" s="255"/>
      <c r="E10" s="22">
        <f>SUM(E11:E14)</f>
        <v>0</v>
      </c>
      <c r="F10" s="22">
        <f>SUM(E10)</f>
        <v>0</v>
      </c>
    </row>
    <row r="11" spans="1:6">
      <c r="A11" s="251" t="s">
        <v>11</v>
      </c>
      <c r="B11" s="251"/>
      <c r="C11" s="251"/>
      <c r="D11" s="251"/>
      <c r="E11" s="84"/>
      <c r="F11" s="24">
        <f>SUM(E11)</f>
        <v>0</v>
      </c>
    </row>
    <row r="12" spans="1:6">
      <c r="A12" s="265" t="s">
        <v>12</v>
      </c>
      <c r="B12" s="265"/>
      <c r="C12" s="265"/>
      <c r="D12" s="265"/>
      <c r="E12" s="84"/>
      <c r="F12" s="24">
        <f>SUM(E12)</f>
        <v>0</v>
      </c>
    </row>
    <row r="13" spans="1:6">
      <c r="A13" s="251" t="s">
        <v>17</v>
      </c>
      <c r="B13" s="251"/>
      <c r="C13" s="251"/>
      <c r="D13" s="251"/>
      <c r="E13" s="84"/>
      <c r="F13" s="24">
        <f>SUM(E13)</f>
        <v>0</v>
      </c>
    </row>
    <row r="14" spans="1:6">
      <c r="A14" s="251" t="s">
        <v>25</v>
      </c>
      <c r="B14" s="251"/>
      <c r="C14" s="251"/>
      <c r="D14" s="251"/>
      <c r="E14" s="84"/>
      <c r="F14" s="24">
        <f>SUM(E14)</f>
        <v>0</v>
      </c>
    </row>
    <row r="15" spans="1:6">
      <c r="A15" s="264"/>
      <c r="B15" s="264"/>
      <c r="C15" s="264"/>
      <c r="D15" s="264"/>
      <c r="E15" s="84"/>
      <c r="F15" s="24"/>
    </row>
    <row r="16" spans="1:6">
      <c r="A16" s="264"/>
      <c r="B16" s="264"/>
      <c r="C16" s="264"/>
      <c r="D16" s="264"/>
      <c r="E16" s="84"/>
      <c r="F16" s="24"/>
    </row>
    <row r="17" spans="1:6">
      <c r="A17" s="254" t="s">
        <v>141</v>
      </c>
      <c r="B17" s="254"/>
      <c r="C17" s="254"/>
      <c r="D17" s="254"/>
      <c r="E17" s="14"/>
      <c r="F17" s="22">
        <f>SUM(E17:E17)</f>
        <v>0</v>
      </c>
    </row>
    <row r="18" spans="1:6">
      <c r="A18" s="293"/>
      <c r="B18" s="293"/>
      <c r="C18" s="293"/>
      <c r="D18" s="293"/>
      <c r="E18" s="84"/>
      <c r="F18" s="24"/>
    </row>
    <row r="19" spans="1:6">
      <c r="A19" s="293"/>
      <c r="B19" s="293"/>
      <c r="C19" s="293"/>
      <c r="D19" s="293"/>
      <c r="E19" s="84"/>
      <c r="F19" s="24"/>
    </row>
    <row r="20" spans="1:6">
      <c r="A20" s="297" t="s">
        <v>123</v>
      </c>
      <c r="B20" s="297"/>
      <c r="C20" s="297"/>
      <c r="D20" s="297"/>
      <c r="E20" s="84"/>
      <c r="F20" s="24">
        <f>SUM(E20:E20)</f>
        <v>0</v>
      </c>
    </row>
    <row r="21" spans="1:6">
      <c r="A21" s="298"/>
      <c r="B21" s="298"/>
      <c r="C21" s="298"/>
      <c r="D21" s="298"/>
      <c r="E21" s="84"/>
      <c r="F21" s="24"/>
    </row>
    <row r="22" spans="1:6">
      <c r="A22" s="297"/>
      <c r="B22" s="297"/>
      <c r="C22" s="297"/>
      <c r="D22" s="297"/>
      <c r="E22" s="84"/>
      <c r="F22" s="24"/>
    </row>
    <row r="23" spans="1:6">
      <c r="A23" s="294" t="s">
        <v>151</v>
      </c>
      <c r="B23" s="294"/>
      <c r="C23" s="294"/>
      <c r="D23" s="294"/>
      <c r="E23" s="14">
        <f>SUM(E10,E17,E20)</f>
        <v>0</v>
      </c>
      <c r="F23" s="22">
        <f>SUM(E23:E23)</f>
        <v>0</v>
      </c>
    </row>
    <row r="24" spans="1:6">
      <c r="A24" s="254"/>
      <c r="B24" s="254"/>
      <c r="C24" s="254"/>
      <c r="D24" s="254"/>
      <c r="E24" s="14"/>
      <c r="F24" s="24"/>
    </row>
    <row r="25" spans="1:6">
      <c r="A25" s="333" t="s">
        <v>50</v>
      </c>
      <c r="B25" s="334"/>
      <c r="C25" s="334"/>
      <c r="D25" s="335"/>
      <c r="E25" s="14"/>
      <c r="F25" s="24">
        <f>SUM(E25:E25)</f>
        <v>0</v>
      </c>
    </row>
    <row r="26" spans="1:6" ht="24" customHeight="1">
      <c r="A26" s="260" t="s">
        <v>84</v>
      </c>
      <c r="B26" s="260"/>
      <c r="C26" s="260"/>
      <c r="D26" s="260"/>
      <c r="E26" s="84"/>
      <c r="F26" s="24">
        <f>SUM(E26:E26)</f>
        <v>0</v>
      </c>
    </row>
    <row r="27" spans="1:6">
      <c r="A27" s="251" t="s">
        <v>98</v>
      </c>
      <c r="B27" s="251"/>
      <c r="C27" s="251"/>
      <c r="D27" s="251"/>
      <c r="E27" s="14"/>
      <c r="F27" s="24">
        <f>SUM(E27:E27)</f>
        <v>0</v>
      </c>
    </row>
    <row r="28" spans="1:6">
      <c r="A28" s="251"/>
      <c r="B28" s="251"/>
      <c r="C28" s="251"/>
      <c r="D28" s="251"/>
      <c r="E28" s="84"/>
      <c r="F28" s="24"/>
    </row>
    <row r="29" spans="1:6">
      <c r="A29" s="251"/>
      <c r="B29" s="251"/>
      <c r="C29" s="251"/>
      <c r="D29" s="251"/>
      <c r="E29" s="84"/>
      <c r="F29" s="24"/>
    </row>
    <row r="30" spans="1:6">
      <c r="A30" s="254" t="s">
        <v>126</v>
      </c>
      <c r="B30" s="254"/>
      <c r="C30" s="254"/>
      <c r="D30" s="254"/>
      <c r="E30" s="14">
        <f>SUM(E25:E27)</f>
        <v>0</v>
      </c>
      <c r="F30" s="22">
        <f>SUM(E30:E30)</f>
        <v>0</v>
      </c>
    </row>
    <row r="31" spans="1:6">
      <c r="A31" s="277"/>
      <c r="B31" s="277"/>
      <c r="C31" s="277"/>
      <c r="D31" s="277"/>
      <c r="E31" s="14"/>
      <c r="F31" s="24"/>
    </row>
    <row r="32" spans="1:6">
      <c r="A32" s="277"/>
      <c r="B32" s="277"/>
      <c r="C32" s="277"/>
      <c r="D32" s="277"/>
      <c r="E32" s="14"/>
      <c r="F32" s="24"/>
    </row>
    <row r="33" spans="1:6">
      <c r="A33" s="254" t="s">
        <v>87</v>
      </c>
      <c r="B33" s="254"/>
      <c r="C33" s="254"/>
      <c r="D33" s="254"/>
      <c r="E33" s="14">
        <f>SUM(E23,E30)</f>
        <v>0</v>
      </c>
      <c r="F33" s="22">
        <f>SUM(E33:E33)</f>
        <v>0</v>
      </c>
    </row>
    <row r="34" spans="1:6" ht="22.5" customHeight="1">
      <c r="A34" s="332" t="s">
        <v>258</v>
      </c>
      <c r="B34" s="332"/>
      <c r="C34" s="332"/>
      <c r="D34" s="332"/>
      <c r="E34" s="332"/>
      <c r="F34" s="332"/>
    </row>
    <row r="35" spans="1:6">
      <c r="A35" s="254" t="s">
        <v>22</v>
      </c>
      <c r="B35" s="254"/>
      <c r="C35" s="254"/>
      <c r="D35" s="254"/>
      <c r="E35" s="14">
        <f>SUM(E36)</f>
        <v>0</v>
      </c>
      <c r="F35" s="14">
        <f>SUM(E35:E35)</f>
        <v>0</v>
      </c>
    </row>
    <row r="36" spans="1:6">
      <c r="A36" s="296" t="s">
        <v>13</v>
      </c>
      <c r="B36" s="296"/>
      <c r="C36" s="296"/>
      <c r="D36" s="296"/>
      <c r="E36" s="84"/>
      <c r="F36" s="84">
        <f>SUM(E36:E36)</f>
        <v>0</v>
      </c>
    </row>
    <row r="37" spans="1:6">
      <c r="A37" s="314"/>
      <c r="B37" s="314"/>
      <c r="C37" s="314"/>
      <c r="D37" s="314"/>
      <c r="E37" s="84"/>
      <c r="F37" s="84"/>
    </row>
    <row r="38" spans="1:6">
      <c r="A38" s="314"/>
      <c r="B38" s="314"/>
      <c r="C38" s="314"/>
      <c r="D38" s="314"/>
      <c r="E38" s="84"/>
      <c r="F38" s="84"/>
    </row>
    <row r="39" spans="1:6">
      <c r="A39" s="317" t="s">
        <v>114</v>
      </c>
      <c r="B39" s="317"/>
      <c r="C39" s="317"/>
      <c r="D39" s="317"/>
      <c r="E39" s="14"/>
      <c r="F39" s="14">
        <f>SUM(E39:E39)</f>
        <v>0</v>
      </c>
    </row>
    <row r="40" spans="1:6">
      <c r="A40" s="316"/>
      <c r="B40" s="316"/>
      <c r="C40" s="316"/>
      <c r="D40" s="316"/>
      <c r="E40" s="84"/>
      <c r="F40" s="84"/>
    </row>
    <row r="41" spans="1:6">
      <c r="A41" s="336"/>
      <c r="B41" s="337"/>
      <c r="C41" s="337"/>
      <c r="D41" s="338"/>
      <c r="E41" s="84"/>
      <c r="F41" s="84"/>
    </row>
    <row r="42" spans="1:6" ht="30" customHeight="1">
      <c r="A42" s="342" t="s">
        <v>119</v>
      </c>
      <c r="B42" s="343"/>
      <c r="C42" s="343"/>
      <c r="D42" s="344"/>
      <c r="E42" s="14"/>
      <c r="F42" s="14">
        <f>SUM(E42:E42)</f>
        <v>0</v>
      </c>
    </row>
    <row r="43" spans="1:6">
      <c r="A43" s="339"/>
      <c r="B43" s="340"/>
      <c r="C43" s="340"/>
      <c r="D43" s="341"/>
      <c r="E43" s="84"/>
      <c r="F43" s="84"/>
    </row>
    <row r="44" spans="1:6">
      <c r="A44" s="254"/>
      <c r="B44" s="254"/>
      <c r="C44" s="254"/>
      <c r="D44" s="254"/>
      <c r="E44" s="84"/>
      <c r="F44" s="84"/>
    </row>
    <row r="45" spans="1:6">
      <c r="A45" s="297" t="s">
        <v>30</v>
      </c>
      <c r="B45" s="297"/>
      <c r="C45" s="297"/>
      <c r="D45" s="297"/>
      <c r="E45" s="14"/>
      <c r="F45" s="14">
        <f>SUM(E45:E45)</f>
        <v>0</v>
      </c>
    </row>
    <row r="46" spans="1:6">
      <c r="A46" s="298"/>
      <c r="B46" s="298"/>
      <c r="C46" s="298"/>
      <c r="D46" s="298"/>
      <c r="E46" s="84"/>
      <c r="F46" s="84"/>
    </row>
    <row r="47" spans="1:6">
      <c r="A47" s="251"/>
      <c r="B47" s="251"/>
      <c r="C47" s="251"/>
      <c r="D47" s="251"/>
      <c r="E47" s="84"/>
      <c r="F47" s="84"/>
    </row>
    <row r="48" spans="1:6" ht="23.25" customHeight="1">
      <c r="A48" s="294" t="s">
        <v>125</v>
      </c>
      <c r="B48" s="294"/>
      <c r="C48" s="294"/>
      <c r="D48" s="294"/>
      <c r="E48" s="14">
        <f>SUM(E35,E39,E42,E45)</f>
        <v>0</v>
      </c>
      <c r="F48" s="14">
        <f>SUM(E48:E48)</f>
        <v>0</v>
      </c>
    </row>
    <row r="49" spans="1:6">
      <c r="A49" s="254"/>
      <c r="B49" s="254"/>
      <c r="C49" s="254"/>
      <c r="D49" s="254"/>
      <c r="E49" s="84"/>
      <c r="F49" s="84"/>
    </row>
    <row r="50" spans="1:6">
      <c r="A50" s="296" t="s">
        <v>50</v>
      </c>
      <c r="B50" s="296"/>
      <c r="C50" s="296"/>
      <c r="D50" s="296"/>
      <c r="E50" s="84"/>
      <c r="F50" s="84">
        <f>SUM(E50:E50)</f>
        <v>0</v>
      </c>
    </row>
    <row r="51" spans="1:6" ht="22.5" customHeight="1">
      <c r="A51" s="260" t="s">
        <v>84</v>
      </c>
      <c r="B51" s="260"/>
      <c r="C51" s="260"/>
      <c r="D51" s="260"/>
      <c r="E51" s="84"/>
      <c r="F51" s="84">
        <f>SUM(E51:E51)</f>
        <v>0</v>
      </c>
    </row>
    <row r="52" spans="1:6">
      <c r="A52" s="251" t="s">
        <v>98</v>
      </c>
      <c r="B52" s="251"/>
      <c r="C52" s="251"/>
      <c r="D52" s="251"/>
      <c r="E52" s="84"/>
      <c r="F52" s="84">
        <f>SUM(E52:E52)</f>
        <v>0</v>
      </c>
    </row>
    <row r="53" spans="1:6">
      <c r="A53" s="264"/>
      <c r="B53" s="264"/>
      <c r="C53" s="264"/>
      <c r="D53" s="264"/>
      <c r="E53" s="84"/>
      <c r="F53" s="84"/>
    </row>
    <row r="54" spans="1:6">
      <c r="A54" s="254" t="s">
        <v>99</v>
      </c>
      <c r="B54" s="254"/>
      <c r="C54" s="254"/>
      <c r="D54" s="254"/>
      <c r="E54" s="14">
        <f>SUM(E50:E52)</f>
        <v>0</v>
      </c>
      <c r="F54" s="14">
        <f>SUM(E54:E54)</f>
        <v>0</v>
      </c>
    </row>
    <row r="55" spans="1:6">
      <c r="A55" s="277"/>
      <c r="B55" s="277"/>
      <c r="C55" s="277"/>
      <c r="D55" s="277"/>
      <c r="E55" s="84"/>
      <c r="F55" s="84"/>
    </row>
    <row r="56" spans="1:6">
      <c r="A56" s="319" t="s">
        <v>150</v>
      </c>
      <c r="B56" s="320"/>
      <c r="C56" s="320"/>
      <c r="D56" s="321"/>
      <c r="E56" s="14">
        <f>SUM(E48,E54)</f>
        <v>0</v>
      </c>
      <c r="F56" s="14">
        <f>SUM(E56:E56)</f>
        <v>0</v>
      </c>
    </row>
  </sheetData>
  <mergeCells count="56">
    <mergeCell ref="A55:D55"/>
    <mergeCell ref="A56:D56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F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F1"/>
    <mergeCell ref="A3:F3"/>
    <mergeCell ref="A4:F4"/>
    <mergeCell ref="A5:F5"/>
    <mergeCell ref="A6:D6"/>
    <mergeCell ref="E6:F6"/>
    <mergeCell ref="A7:F7"/>
    <mergeCell ref="A8:D9"/>
    <mergeCell ref="E8:F8"/>
    <mergeCell ref="A10:D10"/>
    <mergeCell ref="A11:D11"/>
  </mergeCells>
  <printOptions horizontalCentered="1"/>
  <pageMargins left="0.39370078740157483" right="0.47244094488188981" top="0.59055118110236227" bottom="0.43307086614173229" header="0.27559055118110237" footer="0.23622047244094491"/>
  <pageSetup paperSize="9" orientation="portrait" r:id="rId1"/>
  <headerFooter alignWithMargins="0">
    <oddHeader>&amp;L&amp;8Veresegyház Város Önkormányzat Polgármesteri Hivatala</oddHeader>
    <oddFooter>&amp;LVeresegyház, 2013. Február 07.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H56"/>
  <sheetViews>
    <sheetView workbookViewId="0">
      <selection activeCell="E33" sqref="E33:G33"/>
    </sheetView>
  </sheetViews>
  <sheetFormatPr defaultRowHeight="12.75"/>
  <cols>
    <col min="1" max="2" width="9.28515625" customWidth="1"/>
    <col min="4" max="4" width="11.85546875" customWidth="1"/>
    <col min="5" max="5" width="16.42578125" customWidth="1"/>
    <col min="6" max="6" width="14.5703125" customWidth="1"/>
    <col min="7" max="7" width="13.42578125" customWidth="1"/>
    <col min="8" max="8" width="12.42578125" customWidth="1"/>
    <col min="258" max="259" width="9.28515625" customWidth="1"/>
    <col min="261" max="261" width="11.85546875" customWidth="1"/>
    <col min="262" max="262" width="14.5703125" customWidth="1"/>
    <col min="263" max="263" width="13.42578125" customWidth="1"/>
    <col min="264" max="264" width="12.42578125" customWidth="1"/>
    <col min="514" max="515" width="9.28515625" customWidth="1"/>
    <col min="517" max="517" width="11.85546875" customWidth="1"/>
    <col min="518" max="518" width="14.5703125" customWidth="1"/>
    <col min="519" max="519" width="13.42578125" customWidth="1"/>
    <col min="520" max="520" width="12.42578125" customWidth="1"/>
    <col min="770" max="771" width="9.28515625" customWidth="1"/>
    <col min="773" max="773" width="11.85546875" customWidth="1"/>
    <col min="774" max="774" width="14.5703125" customWidth="1"/>
    <col min="775" max="775" width="13.42578125" customWidth="1"/>
    <col min="776" max="776" width="12.42578125" customWidth="1"/>
    <col min="1026" max="1027" width="9.28515625" customWidth="1"/>
    <col min="1029" max="1029" width="11.85546875" customWidth="1"/>
    <col min="1030" max="1030" width="14.5703125" customWidth="1"/>
    <col min="1031" max="1031" width="13.42578125" customWidth="1"/>
    <col min="1032" max="1032" width="12.42578125" customWidth="1"/>
    <col min="1282" max="1283" width="9.28515625" customWidth="1"/>
    <col min="1285" max="1285" width="11.85546875" customWidth="1"/>
    <col min="1286" max="1286" width="14.5703125" customWidth="1"/>
    <col min="1287" max="1287" width="13.42578125" customWidth="1"/>
    <col min="1288" max="1288" width="12.42578125" customWidth="1"/>
    <col min="1538" max="1539" width="9.28515625" customWidth="1"/>
    <col min="1541" max="1541" width="11.85546875" customWidth="1"/>
    <col min="1542" max="1542" width="14.5703125" customWidth="1"/>
    <col min="1543" max="1543" width="13.42578125" customWidth="1"/>
    <col min="1544" max="1544" width="12.42578125" customWidth="1"/>
    <col min="1794" max="1795" width="9.28515625" customWidth="1"/>
    <col min="1797" max="1797" width="11.85546875" customWidth="1"/>
    <col min="1798" max="1798" width="14.5703125" customWidth="1"/>
    <col min="1799" max="1799" width="13.42578125" customWidth="1"/>
    <col min="1800" max="1800" width="12.42578125" customWidth="1"/>
    <col min="2050" max="2051" width="9.28515625" customWidth="1"/>
    <col min="2053" max="2053" width="11.85546875" customWidth="1"/>
    <col min="2054" max="2054" width="14.5703125" customWidth="1"/>
    <col min="2055" max="2055" width="13.42578125" customWidth="1"/>
    <col min="2056" max="2056" width="12.42578125" customWidth="1"/>
    <col min="2306" max="2307" width="9.28515625" customWidth="1"/>
    <col min="2309" max="2309" width="11.85546875" customWidth="1"/>
    <col min="2310" max="2310" width="14.5703125" customWidth="1"/>
    <col min="2311" max="2311" width="13.42578125" customWidth="1"/>
    <col min="2312" max="2312" width="12.42578125" customWidth="1"/>
    <col min="2562" max="2563" width="9.28515625" customWidth="1"/>
    <col min="2565" max="2565" width="11.85546875" customWidth="1"/>
    <col min="2566" max="2566" width="14.5703125" customWidth="1"/>
    <col min="2567" max="2567" width="13.42578125" customWidth="1"/>
    <col min="2568" max="2568" width="12.42578125" customWidth="1"/>
    <col min="2818" max="2819" width="9.28515625" customWidth="1"/>
    <col min="2821" max="2821" width="11.85546875" customWidth="1"/>
    <col min="2822" max="2822" width="14.5703125" customWidth="1"/>
    <col min="2823" max="2823" width="13.42578125" customWidth="1"/>
    <col min="2824" max="2824" width="12.42578125" customWidth="1"/>
    <col min="3074" max="3075" width="9.28515625" customWidth="1"/>
    <col min="3077" max="3077" width="11.85546875" customWidth="1"/>
    <col min="3078" max="3078" width="14.5703125" customWidth="1"/>
    <col min="3079" max="3079" width="13.42578125" customWidth="1"/>
    <col min="3080" max="3080" width="12.42578125" customWidth="1"/>
    <col min="3330" max="3331" width="9.28515625" customWidth="1"/>
    <col min="3333" max="3333" width="11.85546875" customWidth="1"/>
    <col min="3334" max="3334" width="14.5703125" customWidth="1"/>
    <col min="3335" max="3335" width="13.42578125" customWidth="1"/>
    <col min="3336" max="3336" width="12.42578125" customWidth="1"/>
    <col min="3586" max="3587" width="9.28515625" customWidth="1"/>
    <col min="3589" max="3589" width="11.85546875" customWidth="1"/>
    <col min="3590" max="3590" width="14.5703125" customWidth="1"/>
    <col min="3591" max="3591" width="13.42578125" customWidth="1"/>
    <col min="3592" max="3592" width="12.42578125" customWidth="1"/>
    <col min="3842" max="3843" width="9.28515625" customWidth="1"/>
    <col min="3845" max="3845" width="11.85546875" customWidth="1"/>
    <col min="3846" max="3846" width="14.5703125" customWidth="1"/>
    <col min="3847" max="3847" width="13.42578125" customWidth="1"/>
    <col min="3848" max="3848" width="12.42578125" customWidth="1"/>
    <col min="4098" max="4099" width="9.28515625" customWidth="1"/>
    <col min="4101" max="4101" width="11.85546875" customWidth="1"/>
    <col min="4102" max="4102" width="14.5703125" customWidth="1"/>
    <col min="4103" max="4103" width="13.42578125" customWidth="1"/>
    <col min="4104" max="4104" width="12.42578125" customWidth="1"/>
    <col min="4354" max="4355" width="9.28515625" customWidth="1"/>
    <col min="4357" max="4357" width="11.85546875" customWidth="1"/>
    <col min="4358" max="4358" width="14.5703125" customWidth="1"/>
    <col min="4359" max="4359" width="13.42578125" customWidth="1"/>
    <col min="4360" max="4360" width="12.42578125" customWidth="1"/>
    <col min="4610" max="4611" width="9.28515625" customWidth="1"/>
    <col min="4613" max="4613" width="11.85546875" customWidth="1"/>
    <col min="4614" max="4614" width="14.5703125" customWidth="1"/>
    <col min="4615" max="4615" width="13.42578125" customWidth="1"/>
    <col min="4616" max="4616" width="12.42578125" customWidth="1"/>
    <col min="4866" max="4867" width="9.28515625" customWidth="1"/>
    <col min="4869" max="4869" width="11.85546875" customWidth="1"/>
    <col min="4870" max="4870" width="14.5703125" customWidth="1"/>
    <col min="4871" max="4871" width="13.42578125" customWidth="1"/>
    <col min="4872" max="4872" width="12.42578125" customWidth="1"/>
    <col min="5122" max="5123" width="9.28515625" customWidth="1"/>
    <col min="5125" max="5125" width="11.85546875" customWidth="1"/>
    <col min="5126" max="5126" width="14.5703125" customWidth="1"/>
    <col min="5127" max="5127" width="13.42578125" customWidth="1"/>
    <col min="5128" max="5128" width="12.42578125" customWidth="1"/>
    <col min="5378" max="5379" width="9.28515625" customWidth="1"/>
    <col min="5381" max="5381" width="11.85546875" customWidth="1"/>
    <col min="5382" max="5382" width="14.5703125" customWidth="1"/>
    <col min="5383" max="5383" width="13.42578125" customWidth="1"/>
    <col min="5384" max="5384" width="12.42578125" customWidth="1"/>
    <col min="5634" max="5635" width="9.28515625" customWidth="1"/>
    <col min="5637" max="5637" width="11.85546875" customWidth="1"/>
    <col min="5638" max="5638" width="14.5703125" customWidth="1"/>
    <col min="5639" max="5639" width="13.42578125" customWidth="1"/>
    <col min="5640" max="5640" width="12.42578125" customWidth="1"/>
    <col min="5890" max="5891" width="9.28515625" customWidth="1"/>
    <col min="5893" max="5893" width="11.85546875" customWidth="1"/>
    <col min="5894" max="5894" width="14.5703125" customWidth="1"/>
    <col min="5895" max="5895" width="13.42578125" customWidth="1"/>
    <col min="5896" max="5896" width="12.42578125" customWidth="1"/>
    <col min="6146" max="6147" width="9.28515625" customWidth="1"/>
    <col min="6149" max="6149" width="11.85546875" customWidth="1"/>
    <col min="6150" max="6150" width="14.5703125" customWidth="1"/>
    <col min="6151" max="6151" width="13.42578125" customWidth="1"/>
    <col min="6152" max="6152" width="12.42578125" customWidth="1"/>
    <col min="6402" max="6403" width="9.28515625" customWidth="1"/>
    <col min="6405" max="6405" width="11.85546875" customWidth="1"/>
    <col min="6406" max="6406" width="14.5703125" customWidth="1"/>
    <col min="6407" max="6407" width="13.42578125" customWidth="1"/>
    <col min="6408" max="6408" width="12.42578125" customWidth="1"/>
    <col min="6658" max="6659" width="9.28515625" customWidth="1"/>
    <col min="6661" max="6661" width="11.85546875" customWidth="1"/>
    <col min="6662" max="6662" width="14.5703125" customWidth="1"/>
    <col min="6663" max="6663" width="13.42578125" customWidth="1"/>
    <col min="6664" max="6664" width="12.42578125" customWidth="1"/>
    <col min="6914" max="6915" width="9.28515625" customWidth="1"/>
    <col min="6917" max="6917" width="11.85546875" customWidth="1"/>
    <col min="6918" max="6918" width="14.5703125" customWidth="1"/>
    <col min="6919" max="6919" width="13.42578125" customWidth="1"/>
    <col min="6920" max="6920" width="12.42578125" customWidth="1"/>
    <col min="7170" max="7171" width="9.28515625" customWidth="1"/>
    <col min="7173" max="7173" width="11.85546875" customWidth="1"/>
    <col min="7174" max="7174" width="14.5703125" customWidth="1"/>
    <col min="7175" max="7175" width="13.42578125" customWidth="1"/>
    <col min="7176" max="7176" width="12.42578125" customWidth="1"/>
    <col min="7426" max="7427" width="9.28515625" customWidth="1"/>
    <col min="7429" max="7429" width="11.85546875" customWidth="1"/>
    <col min="7430" max="7430" width="14.5703125" customWidth="1"/>
    <col min="7431" max="7431" width="13.42578125" customWidth="1"/>
    <col min="7432" max="7432" width="12.42578125" customWidth="1"/>
    <col min="7682" max="7683" width="9.28515625" customWidth="1"/>
    <col min="7685" max="7685" width="11.85546875" customWidth="1"/>
    <col min="7686" max="7686" width="14.5703125" customWidth="1"/>
    <col min="7687" max="7687" width="13.42578125" customWidth="1"/>
    <col min="7688" max="7688" width="12.42578125" customWidth="1"/>
    <col min="7938" max="7939" width="9.28515625" customWidth="1"/>
    <col min="7941" max="7941" width="11.85546875" customWidth="1"/>
    <col min="7942" max="7942" width="14.5703125" customWidth="1"/>
    <col min="7943" max="7943" width="13.42578125" customWidth="1"/>
    <col min="7944" max="7944" width="12.42578125" customWidth="1"/>
    <col min="8194" max="8195" width="9.28515625" customWidth="1"/>
    <col min="8197" max="8197" width="11.85546875" customWidth="1"/>
    <col min="8198" max="8198" width="14.5703125" customWidth="1"/>
    <col min="8199" max="8199" width="13.42578125" customWidth="1"/>
    <col min="8200" max="8200" width="12.42578125" customWidth="1"/>
    <col min="8450" max="8451" width="9.28515625" customWidth="1"/>
    <col min="8453" max="8453" width="11.85546875" customWidth="1"/>
    <col min="8454" max="8454" width="14.5703125" customWidth="1"/>
    <col min="8455" max="8455" width="13.42578125" customWidth="1"/>
    <col min="8456" max="8456" width="12.42578125" customWidth="1"/>
    <col min="8706" max="8707" width="9.28515625" customWidth="1"/>
    <col min="8709" max="8709" width="11.85546875" customWidth="1"/>
    <col min="8710" max="8710" width="14.5703125" customWidth="1"/>
    <col min="8711" max="8711" width="13.42578125" customWidth="1"/>
    <col min="8712" max="8712" width="12.42578125" customWidth="1"/>
    <col min="8962" max="8963" width="9.28515625" customWidth="1"/>
    <col min="8965" max="8965" width="11.85546875" customWidth="1"/>
    <col min="8966" max="8966" width="14.5703125" customWidth="1"/>
    <col min="8967" max="8967" width="13.42578125" customWidth="1"/>
    <col min="8968" max="8968" width="12.42578125" customWidth="1"/>
    <col min="9218" max="9219" width="9.28515625" customWidth="1"/>
    <col min="9221" max="9221" width="11.85546875" customWidth="1"/>
    <col min="9222" max="9222" width="14.5703125" customWidth="1"/>
    <col min="9223" max="9223" width="13.42578125" customWidth="1"/>
    <col min="9224" max="9224" width="12.42578125" customWidth="1"/>
    <col min="9474" max="9475" width="9.28515625" customWidth="1"/>
    <col min="9477" max="9477" width="11.85546875" customWidth="1"/>
    <col min="9478" max="9478" width="14.5703125" customWidth="1"/>
    <col min="9479" max="9479" width="13.42578125" customWidth="1"/>
    <col min="9480" max="9480" width="12.42578125" customWidth="1"/>
    <col min="9730" max="9731" width="9.28515625" customWidth="1"/>
    <col min="9733" max="9733" width="11.85546875" customWidth="1"/>
    <col min="9734" max="9734" width="14.5703125" customWidth="1"/>
    <col min="9735" max="9735" width="13.42578125" customWidth="1"/>
    <col min="9736" max="9736" width="12.42578125" customWidth="1"/>
    <col min="9986" max="9987" width="9.28515625" customWidth="1"/>
    <col min="9989" max="9989" width="11.85546875" customWidth="1"/>
    <col min="9990" max="9990" width="14.5703125" customWidth="1"/>
    <col min="9991" max="9991" width="13.42578125" customWidth="1"/>
    <col min="9992" max="9992" width="12.42578125" customWidth="1"/>
    <col min="10242" max="10243" width="9.28515625" customWidth="1"/>
    <col min="10245" max="10245" width="11.85546875" customWidth="1"/>
    <col min="10246" max="10246" width="14.5703125" customWidth="1"/>
    <col min="10247" max="10247" width="13.42578125" customWidth="1"/>
    <col min="10248" max="10248" width="12.42578125" customWidth="1"/>
    <col min="10498" max="10499" width="9.28515625" customWidth="1"/>
    <col min="10501" max="10501" width="11.85546875" customWidth="1"/>
    <col min="10502" max="10502" width="14.5703125" customWidth="1"/>
    <col min="10503" max="10503" width="13.42578125" customWidth="1"/>
    <col min="10504" max="10504" width="12.42578125" customWidth="1"/>
    <col min="10754" max="10755" width="9.28515625" customWidth="1"/>
    <col min="10757" max="10757" width="11.85546875" customWidth="1"/>
    <col min="10758" max="10758" width="14.5703125" customWidth="1"/>
    <col min="10759" max="10759" width="13.42578125" customWidth="1"/>
    <col min="10760" max="10760" width="12.42578125" customWidth="1"/>
    <col min="11010" max="11011" width="9.28515625" customWidth="1"/>
    <col min="11013" max="11013" width="11.85546875" customWidth="1"/>
    <col min="11014" max="11014" width="14.5703125" customWidth="1"/>
    <col min="11015" max="11015" width="13.42578125" customWidth="1"/>
    <col min="11016" max="11016" width="12.42578125" customWidth="1"/>
    <col min="11266" max="11267" width="9.28515625" customWidth="1"/>
    <col min="11269" max="11269" width="11.85546875" customWidth="1"/>
    <col min="11270" max="11270" width="14.5703125" customWidth="1"/>
    <col min="11271" max="11271" width="13.42578125" customWidth="1"/>
    <col min="11272" max="11272" width="12.42578125" customWidth="1"/>
    <col min="11522" max="11523" width="9.28515625" customWidth="1"/>
    <col min="11525" max="11525" width="11.85546875" customWidth="1"/>
    <col min="11526" max="11526" width="14.5703125" customWidth="1"/>
    <col min="11527" max="11527" width="13.42578125" customWidth="1"/>
    <col min="11528" max="11528" width="12.42578125" customWidth="1"/>
    <col min="11778" max="11779" width="9.28515625" customWidth="1"/>
    <col min="11781" max="11781" width="11.85546875" customWidth="1"/>
    <col min="11782" max="11782" width="14.5703125" customWidth="1"/>
    <col min="11783" max="11783" width="13.42578125" customWidth="1"/>
    <col min="11784" max="11784" width="12.42578125" customWidth="1"/>
    <col min="12034" max="12035" width="9.28515625" customWidth="1"/>
    <col min="12037" max="12037" width="11.85546875" customWidth="1"/>
    <col min="12038" max="12038" width="14.5703125" customWidth="1"/>
    <col min="12039" max="12039" width="13.42578125" customWidth="1"/>
    <col min="12040" max="12040" width="12.42578125" customWidth="1"/>
    <col min="12290" max="12291" width="9.28515625" customWidth="1"/>
    <col min="12293" max="12293" width="11.85546875" customWidth="1"/>
    <col min="12294" max="12294" width="14.5703125" customWidth="1"/>
    <col min="12295" max="12295" width="13.42578125" customWidth="1"/>
    <col min="12296" max="12296" width="12.42578125" customWidth="1"/>
    <col min="12546" max="12547" width="9.28515625" customWidth="1"/>
    <col min="12549" max="12549" width="11.85546875" customWidth="1"/>
    <col min="12550" max="12550" width="14.5703125" customWidth="1"/>
    <col min="12551" max="12551" width="13.42578125" customWidth="1"/>
    <col min="12552" max="12552" width="12.42578125" customWidth="1"/>
    <col min="12802" max="12803" width="9.28515625" customWidth="1"/>
    <col min="12805" max="12805" width="11.85546875" customWidth="1"/>
    <col min="12806" max="12806" width="14.5703125" customWidth="1"/>
    <col min="12807" max="12807" width="13.42578125" customWidth="1"/>
    <col min="12808" max="12808" width="12.42578125" customWidth="1"/>
    <col min="13058" max="13059" width="9.28515625" customWidth="1"/>
    <col min="13061" max="13061" width="11.85546875" customWidth="1"/>
    <col min="13062" max="13062" width="14.5703125" customWidth="1"/>
    <col min="13063" max="13063" width="13.42578125" customWidth="1"/>
    <col min="13064" max="13064" width="12.42578125" customWidth="1"/>
    <col min="13314" max="13315" width="9.28515625" customWidth="1"/>
    <col min="13317" max="13317" width="11.85546875" customWidth="1"/>
    <col min="13318" max="13318" width="14.5703125" customWidth="1"/>
    <col min="13319" max="13319" width="13.42578125" customWidth="1"/>
    <col min="13320" max="13320" width="12.42578125" customWidth="1"/>
    <col min="13570" max="13571" width="9.28515625" customWidth="1"/>
    <col min="13573" max="13573" width="11.85546875" customWidth="1"/>
    <col min="13574" max="13574" width="14.5703125" customWidth="1"/>
    <col min="13575" max="13575" width="13.42578125" customWidth="1"/>
    <col min="13576" max="13576" width="12.42578125" customWidth="1"/>
    <col min="13826" max="13827" width="9.28515625" customWidth="1"/>
    <col min="13829" max="13829" width="11.85546875" customWidth="1"/>
    <col min="13830" max="13830" width="14.5703125" customWidth="1"/>
    <col min="13831" max="13831" width="13.42578125" customWidth="1"/>
    <col min="13832" max="13832" width="12.42578125" customWidth="1"/>
    <col min="14082" max="14083" width="9.28515625" customWidth="1"/>
    <col min="14085" max="14085" width="11.85546875" customWidth="1"/>
    <col min="14086" max="14086" width="14.5703125" customWidth="1"/>
    <col min="14087" max="14087" width="13.42578125" customWidth="1"/>
    <col min="14088" max="14088" width="12.42578125" customWidth="1"/>
    <col min="14338" max="14339" width="9.28515625" customWidth="1"/>
    <col min="14341" max="14341" width="11.85546875" customWidth="1"/>
    <col min="14342" max="14342" width="14.5703125" customWidth="1"/>
    <col min="14343" max="14343" width="13.42578125" customWidth="1"/>
    <col min="14344" max="14344" width="12.42578125" customWidth="1"/>
    <col min="14594" max="14595" width="9.28515625" customWidth="1"/>
    <col min="14597" max="14597" width="11.85546875" customWidth="1"/>
    <col min="14598" max="14598" width="14.5703125" customWidth="1"/>
    <col min="14599" max="14599" width="13.42578125" customWidth="1"/>
    <col min="14600" max="14600" width="12.42578125" customWidth="1"/>
    <col min="14850" max="14851" width="9.28515625" customWidth="1"/>
    <col min="14853" max="14853" width="11.85546875" customWidth="1"/>
    <col min="14854" max="14854" width="14.5703125" customWidth="1"/>
    <col min="14855" max="14855" width="13.42578125" customWidth="1"/>
    <col min="14856" max="14856" width="12.42578125" customWidth="1"/>
    <col min="15106" max="15107" width="9.28515625" customWidth="1"/>
    <col min="15109" max="15109" width="11.85546875" customWidth="1"/>
    <col min="15110" max="15110" width="14.5703125" customWidth="1"/>
    <col min="15111" max="15111" width="13.42578125" customWidth="1"/>
    <col min="15112" max="15112" width="12.42578125" customWidth="1"/>
    <col min="15362" max="15363" width="9.28515625" customWidth="1"/>
    <col min="15365" max="15365" width="11.85546875" customWidth="1"/>
    <col min="15366" max="15366" width="14.5703125" customWidth="1"/>
    <col min="15367" max="15367" width="13.42578125" customWidth="1"/>
    <col min="15368" max="15368" width="12.42578125" customWidth="1"/>
    <col min="15618" max="15619" width="9.28515625" customWidth="1"/>
    <col min="15621" max="15621" width="11.85546875" customWidth="1"/>
    <col min="15622" max="15622" width="14.5703125" customWidth="1"/>
    <col min="15623" max="15623" width="13.42578125" customWidth="1"/>
    <col min="15624" max="15624" width="12.42578125" customWidth="1"/>
    <col min="15874" max="15875" width="9.28515625" customWidth="1"/>
    <col min="15877" max="15877" width="11.85546875" customWidth="1"/>
    <col min="15878" max="15878" width="14.5703125" customWidth="1"/>
    <col min="15879" max="15879" width="13.42578125" customWidth="1"/>
    <col min="15880" max="15880" width="12.42578125" customWidth="1"/>
    <col min="16130" max="16131" width="9.28515625" customWidth="1"/>
    <col min="16133" max="16133" width="11.85546875" customWidth="1"/>
    <col min="16134" max="16134" width="14.5703125" customWidth="1"/>
    <col min="16135" max="16135" width="13.42578125" customWidth="1"/>
    <col min="16136" max="16136" width="12.42578125" customWidth="1"/>
  </cols>
  <sheetData>
    <row r="1" spans="1:8">
      <c r="A1" s="280" t="s">
        <v>335</v>
      </c>
      <c r="B1" s="280"/>
      <c r="C1" s="280"/>
      <c r="D1" s="280"/>
      <c r="E1" s="280"/>
      <c r="F1" s="280"/>
      <c r="G1" s="280"/>
      <c r="H1" s="280"/>
    </row>
    <row r="2" spans="1:8">
      <c r="A2" s="75"/>
      <c r="B2" s="75"/>
      <c r="C2" s="75"/>
      <c r="D2" s="75"/>
      <c r="E2" s="217"/>
      <c r="F2" s="75"/>
      <c r="G2" s="75"/>
      <c r="H2" s="75"/>
    </row>
    <row r="3" spans="1:8">
      <c r="A3" s="278" t="s">
        <v>102</v>
      </c>
      <c r="B3" s="278"/>
      <c r="C3" s="278"/>
      <c r="D3" s="278"/>
      <c r="E3" s="278"/>
      <c r="F3" s="278"/>
      <c r="G3" s="278"/>
      <c r="H3" s="278"/>
    </row>
    <row r="4" spans="1:8">
      <c r="A4" s="278" t="s">
        <v>152</v>
      </c>
      <c r="B4" s="278"/>
      <c r="C4" s="278"/>
      <c r="D4" s="278"/>
      <c r="E4" s="278"/>
      <c r="F4" s="278"/>
      <c r="G4" s="278"/>
      <c r="H4" s="278"/>
    </row>
    <row r="5" spans="1:8">
      <c r="A5" s="328"/>
      <c r="B5" s="328"/>
      <c r="C5" s="328"/>
      <c r="D5" s="328"/>
      <c r="E5" s="328"/>
      <c r="F5" s="328"/>
      <c r="G5" s="328"/>
      <c r="H5" s="328"/>
    </row>
    <row r="6" spans="1:8">
      <c r="A6" s="329" t="s">
        <v>100</v>
      </c>
      <c r="B6" s="330"/>
      <c r="C6" s="330"/>
      <c r="D6" s="331"/>
      <c r="E6" s="261" t="s">
        <v>156</v>
      </c>
      <c r="F6" s="311"/>
      <c r="G6" s="311"/>
      <c r="H6" s="312"/>
    </row>
    <row r="7" spans="1:8" ht="24" customHeight="1">
      <c r="A7" s="332" t="s">
        <v>259</v>
      </c>
      <c r="B7" s="263"/>
      <c r="C7" s="263"/>
      <c r="D7" s="263"/>
      <c r="E7" s="263"/>
      <c r="F7" s="263"/>
      <c r="G7" s="263"/>
      <c r="H7" s="263"/>
    </row>
    <row r="8" spans="1:8">
      <c r="A8" s="290" t="s">
        <v>3</v>
      </c>
      <c r="B8" s="290"/>
      <c r="C8" s="290"/>
      <c r="D8" s="290"/>
      <c r="E8" s="220"/>
      <c r="F8" s="289" t="s">
        <v>152</v>
      </c>
      <c r="G8" s="289"/>
      <c r="H8" s="289"/>
    </row>
    <row r="9" spans="1:8" ht="56.25">
      <c r="A9" s="290"/>
      <c r="B9" s="290"/>
      <c r="C9" s="290"/>
      <c r="D9" s="290"/>
      <c r="E9" s="218" t="s">
        <v>254</v>
      </c>
      <c r="F9" s="76" t="s">
        <v>260</v>
      </c>
      <c r="G9" s="174" t="s">
        <v>256</v>
      </c>
      <c r="H9" s="81" t="s">
        <v>9</v>
      </c>
    </row>
    <row r="10" spans="1:8">
      <c r="A10" s="255" t="s">
        <v>24</v>
      </c>
      <c r="B10" s="255"/>
      <c r="C10" s="255"/>
      <c r="D10" s="255"/>
      <c r="E10" s="97">
        <f>SUM(E11:E14)</f>
        <v>1951</v>
      </c>
      <c r="F10" s="97">
        <f>SUM(F11:F14)</f>
        <v>1000</v>
      </c>
      <c r="G10" s="97">
        <f>SUM(G11:G14)</f>
        <v>0</v>
      </c>
      <c r="H10" s="97">
        <f>SUM(E10:G10)</f>
        <v>2951</v>
      </c>
    </row>
    <row r="11" spans="1:8">
      <c r="A11" s="251" t="s">
        <v>11</v>
      </c>
      <c r="B11" s="251"/>
      <c r="C11" s="251"/>
      <c r="D11" s="251"/>
      <c r="E11" s="206"/>
      <c r="F11" s="88"/>
      <c r="G11" s="88"/>
      <c r="H11" s="96">
        <f>SUM(E11:G11)</f>
        <v>0</v>
      </c>
    </row>
    <row r="12" spans="1:8">
      <c r="A12" s="265" t="s">
        <v>12</v>
      </c>
      <c r="B12" s="265"/>
      <c r="C12" s="265"/>
      <c r="D12" s="265"/>
      <c r="E12" s="88">
        <v>1951</v>
      </c>
      <c r="F12" s="88">
        <v>1000</v>
      </c>
      <c r="G12" s="88"/>
      <c r="H12" s="96">
        <f t="shared" ref="H12:H14" si="0">SUM(E12:G12)</f>
        <v>2951</v>
      </c>
    </row>
    <row r="13" spans="1:8">
      <c r="A13" s="251" t="s">
        <v>17</v>
      </c>
      <c r="B13" s="251"/>
      <c r="C13" s="251"/>
      <c r="D13" s="251"/>
      <c r="E13" s="206"/>
      <c r="F13" s="88"/>
      <c r="G13" s="88"/>
      <c r="H13" s="96">
        <f t="shared" si="0"/>
        <v>0</v>
      </c>
    </row>
    <row r="14" spans="1:8">
      <c r="A14" s="251" t="s">
        <v>25</v>
      </c>
      <c r="B14" s="251"/>
      <c r="C14" s="251"/>
      <c r="D14" s="251"/>
      <c r="E14" s="206"/>
      <c r="F14" s="88"/>
      <c r="G14" s="88"/>
      <c r="H14" s="96">
        <f t="shared" si="0"/>
        <v>0</v>
      </c>
    </row>
    <row r="15" spans="1:8">
      <c r="A15" s="264"/>
      <c r="B15" s="264"/>
      <c r="C15" s="264"/>
      <c r="D15" s="264"/>
      <c r="E15" s="211"/>
      <c r="F15" s="88"/>
      <c r="G15" s="88"/>
      <c r="H15" s="88"/>
    </row>
    <row r="16" spans="1:8">
      <c r="A16" s="264"/>
      <c r="B16" s="264"/>
      <c r="C16" s="264"/>
      <c r="D16" s="264"/>
      <c r="E16" s="211"/>
      <c r="F16" s="88"/>
      <c r="G16" s="88"/>
      <c r="H16" s="88"/>
    </row>
    <row r="17" spans="1:8">
      <c r="A17" s="254" t="s">
        <v>141</v>
      </c>
      <c r="B17" s="254"/>
      <c r="C17" s="254"/>
      <c r="D17" s="254"/>
      <c r="E17" s="210"/>
      <c r="F17" s="89"/>
      <c r="G17" s="89"/>
      <c r="H17" s="89">
        <f>SUM(E17:G17)</f>
        <v>0</v>
      </c>
    </row>
    <row r="18" spans="1:8">
      <c r="A18" s="293"/>
      <c r="B18" s="293"/>
      <c r="C18" s="293"/>
      <c r="D18" s="293"/>
      <c r="E18" s="216"/>
      <c r="F18" s="88"/>
      <c r="G18" s="88"/>
      <c r="H18" s="88"/>
    </row>
    <row r="19" spans="1:8">
      <c r="A19" s="293"/>
      <c r="B19" s="293"/>
      <c r="C19" s="293"/>
      <c r="D19" s="293"/>
      <c r="E19" s="216"/>
      <c r="F19" s="88"/>
      <c r="G19" s="88"/>
      <c r="H19" s="88"/>
    </row>
    <row r="20" spans="1:8">
      <c r="A20" s="297" t="s">
        <v>123</v>
      </c>
      <c r="B20" s="297"/>
      <c r="C20" s="297"/>
      <c r="D20" s="297"/>
      <c r="E20" s="214"/>
      <c r="F20" s="89"/>
      <c r="G20" s="89"/>
      <c r="H20" s="89">
        <f>SUM(E20:G20)</f>
        <v>0</v>
      </c>
    </row>
    <row r="21" spans="1:8">
      <c r="A21" s="298"/>
      <c r="B21" s="298"/>
      <c r="C21" s="298"/>
      <c r="D21" s="298"/>
      <c r="E21" s="215"/>
      <c r="F21" s="88"/>
      <c r="G21" s="88"/>
      <c r="H21" s="88"/>
    </row>
    <row r="22" spans="1:8">
      <c r="A22" s="297"/>
      <c r="B22" s="297"/>
      <c r="C22" s="297"/>
      <c r="D22" s="297"/>
      <c r="E22" s="214"/>
      <c r="F22" s="88"/>
      <c r="G22" s="88"/>
      <c r="H22" s="88"/>
    </row>
    <row r="23" spans="1:8">
      <c r="A23" s="294" t="s">
        <v>151</v>
      </c>
      <c r="B23" s="294"/>
      <c r="C23" s="294"/>
      <c r="D23" s="294"/>
      <c r="E23" s="89">
        <f>SUM(E10,E17,E20)</f>
        <v>1951</v>
      </c>
      <c r="F23" s="89">
        <f>SUM(F10,F17,F20)</f>
        <v>1000</v>
      </c>
      <c r="G23" s="89">
        <f>SUM(G10,G17,G20)</f>
        <v>0</v>
      </c>
      <c r="H23" s="89">
        <f>SUM(E23:G23)</f>
        <v>2951</v>
      </c>
    </row>
    <row r="24" spans="1:8">
      <c r="A24" s="254"/>
      <c r="B24" s="254"/>
      <c r="C24" s="254"/>
      <c r="D24" s="254"/>
      <c r="E24" s="210"/>
      <c r="F24" s="89"/>
      <c r="G24" s="88"/>
      <c r="H24" s="88"/>
    </row>
    <row r="25" spans="1:8">
      <c r="A25" s="333" t="s">
        <v>50</v>
      </c>
      <c r="B25" s="334"/>
      <c r="C25" s="334"/>
      <c r="D25" s="335"/>
      <c r="E25" s="228"/>
      <c r="F25" s="89"/>
      <c r="G25" s="88"/>
      <c r="H25" s="88">
        <f>SUM(E25:G25)</f>
        <v>0</v>
      </c>
    </row>
    <row r="26" spans="1:8" ht="22.5" customHeight="1">
      <c r="A26" s="260" t="s">
        <v>84</v>
      </c>
      <c r="B26" s="260"/>
      <c r="C26" s="260"/>
      <c r="D26" s="260"/>
      <c r="E26" s="208"/>
      <c r="F26" s="88"/>
      <c r="G26" s="88"/>
      <c r="H26" s="88">
        <f t="shared" ref="H26:H27" si="1">SUM(E26:G26)</f>
        <v>0</v>
      </c>
    </row>
    <row r="27" spans="1:8">
      <c r="A27" s="251" t="s">
        <v>98</v>
      </c>
      <c r="B27" s="251"/>
      <c r="C27" s="251"/>
      <c r="D27" s="251"/>
      <c r="E27" s="206"/>
      <c r="F27" s="89"/>
      <c r="G27" s="88">
        <v>56276</v>
      </c>
      <c r="H27" s="88">
        <f t="shared" si="1"/>
        <v>56276</v>
      </c>
    </row>
    <row r="28" spans="1:8">
      <c r="A28" s="251"/>
      <c r="B28" s="251"/>
      <c r="C28" s="251"/>
      <c r="D28" s="251"/>
      <c r="E28" s="206"/>
      <c r="F28" s="88"/>
      <c r="G28" s="88"/>
      <c r="H28" s="88"/>
    </row>
    <row r="29" spans="1:8">
      <c r="A29" s="251"/>
      <c r="B29" s="251"/>
      <c r="C29" s="251"/>
      <c r="D29" s="251"/>
      <c r="E29" s="206"/>
      <c r="F29" s="88"/>
      <c r="G29" s="88"/>
      <c r="H29" s="88"/>
    </row>
    <row r="30" spans="1:8">
      <c r="A30" s="254" t="s">
        <v>126</v>
      </c>
      <c r="B30" s="254"/>
      <c r="C30" s="254"/>
      <c r="D30" s="254"/>
      <c r="E30" s="89">
        <f>SUM(E25:E27)</f>
        <v>0</v>
      </c>
      <c r="F30" s="89">
        <f>SUM(F25:F27)</f>
        <v>0</v>
      </c>
      <c r="G30" s="89">
        <f>SUM(G25:G27)</f>
        <v>56276</v>
      </c>
      <c r="H30" s="89">
        <f>SUM(F30:G30)</f>
        <v>56276</v>
      </c>
    </row>
    <row r="31" spans="1:8">
      <c r="A31" s="277"/>
      <c r="B31" s="277"/>
      <c r="C31" s="277"/>
      <c r="D31" s="277"/>
      <c r="E31" s="207"/>
      <c r="F31" s="89"/>
      <c r="G31" s="88"/>
      <c r="H31" s="88"/>
    </row>
    <row r="32" spans="1:8">
      <c r="A32" s="277"/>
      <c r="B32" s="277"/>
      <c r="C32" s="277"/>
      <c r="D32" s="277"/>
      <c r="E32" s="207"/>
      <c r="F32" s="89"/>
      <c r="G32" s="88"/>
      <c r="H32" s="88"/>
    </row>
    <row r="33" spans="1:8">
      <c r="A33" s="254" t="s">
        <v>87</v>
      </c>
      <c r="B33" s="254"/>
      <c r="C33" s="254"/>
      <c r="D33" s="254"/>
      <c r="E33" s="89">
        <f>SUM(E23,E30)</f>
        <v>1951</v>
      </c>
      <c r="F33" s="89">
        <f>SUM(F23,F30)</f>
        <v>1000</v>
      </c>
      <c r="G33" s="89">
        <f>SUM(G23,G30)</f>
        <v>56276</v>
      </c>
      <c r="H33" s="89">
        <f>SUM(H23,H30)</f>
        <v>59227</v>
      </c>
    </row>
    <row r="34" spans="1:8" ht="24.75" customHeight="1">
      <c r="A34" s="332" t="s">
        <v>143</v>
      </c>
      <c r="B34" s="332"/>
      <c r="C34" s="332"/>
      <c r="D34" s="332"/>
      <c r="E34" s="332"/>
      <c r="F34" s="332"/>
      <c r="G34" s="332"/>
      <c r="H34" s="332"/>
    </row>
    <row r="35" spans="1:8">
      <c r="A35" s="254" t="s">
        <v>22</v>
      </c>
      <c r="B35" s="254"/>
      <c r="C35" s="254"/>
      <c r="D35" s="254"/>
      <c r="E35" s="89">
        <f>SUM(E36)</f>
        <v>0</v>
      </c>
      <c r="F35" s="89">
        <f>SUM(F36)</f>
        <v>0</v>
      </c>
      <c r="G35" s="89">
        <f>SUM(G36)</f>
        <v>0</v>
      </c>
      <c r="H35" s="89">
        <f>SUM(F35:G35)</f>
        <v>0</v>
      </c>
    </row>
    <row r="36" spans="1:8">
      <c r="A36" s="296" t="s">
        <v>13</v>
      </c>
      <c r="B36" s="296"/>
      <c r="C36" s="296"/>
      <c r="D36" s="296"/>
      <c r="E36" s="213"/>
      <c r="F36" s="88"/>
      <c r="G36" s="88"/>
      <c r="H36" s="88">
        <f>SUM(E36:G36)</f>
        <v>0</v>
      </c>
    </row>
    <row r="37" spans="1:8">
      <c r="A37" s="314"/>
      <c r="B37" s="314"/>
      <c r="C37" s="314"/>
      <c r="D37" s="314"/>
      <c r="E37" s="223"/>
      <c r="F37" s="88"/>
      <c r="G37" s="88"/>
      <c r="H37" s="88"/>
    </row>
    <row r="38" spans="1:8">
      <c r="A38" s="314"/>
      <c r="B38" s="314"/>
      <c r="C38" s="314"/>
      <c r="D38" s="314"/>
      <c r="E38" s="223"/>
      <c r="F38" s="88"/>
      <c r="G38" s="88"/>
      <c r="H38" s="88"/>
    </row>
    <row r="39" spans="1:8">
      <c r="A39" s="317" t="s">
        <v>114</v>
      </c>
      <c r="B39" s="317"/>
      <c r="C39" s="317"/>
      <c r="D39" s="317"/>
      <c r="E39" s="225"/>
      <c r="F39" s="89"/>
      <c r="G39" s="89"/>
      <c r="H39" s="89">
        <f>SUM(E39:G39)</f>
        <v>0</v>
      </c>
    </row>
    <row r="40" spans="1:8">
      <c r="A40" s="316"/>
      <c r="B40" s="316"/>
      <c r="C40" s="316"/>
      <c r="D40" s="316"/>
      <c r="E40" s="224"/>
      <c r="F40" s="88"/>
      <c r="G40" s="88"/>
      <c r="H40" s="88"/>
    </row>
    <row r="41" spans="1:8">
      <c r="A41" s="336"/>
      <c r="B41" s="337"/>
      <c r="C41" s="337"/>
      <c r="D41" s="338"/>
      <c r="E41" s="226"/>
      <c r="F41" s="88"/>
      <c r="G41" s="88"/>
      <c r="H41" s="88"/>
    </row>
    <row r="42" spans="1:8" ht="33" customHeight="1">
      <c r="A42" s="313" t="s">
        <v>119</v>
      </c>
      <c r="B42" s="313"/>
      <c r="C42" s="313"/>
      <c r="D42" s="313"/>
      <c r="E42" s="222"/>
      <c r="F42" s="89"/>
      <c r="G42" s="89"/>
      <c r="H42" s="89">
        <f>SUM(E42:G42)</f>
        <v>0</v>
      </c>
    </row>
    <row r="43" spans="1:8">
      <c r="A43" s="339"/>
      <c r="B43" s="340"/>
      <c r="C43" s="340"/>
      <c r="D43" s="341"/>
      <c r="E43" s="227"/>
      <c r="F43" s="88"/>
      <c r="G43" s="88"/>
      <c r="H43" s="88"/>
    </row>
    <row r="44" spans="1:8">
      <c r="A44" s="254"/>
      <c r="B44" s="254"/>
      <c r="C44" s="254"/>
      <c r="D44" s="254"/>
      <c r="E44" s="210"/>
      <c r="F44" s="88"/>
      <c r="G44" s="88"/>
      <c r="H44" s="88"/>
    </row>
    <row r="45" spans="1:8">
      <c r="A45" s="297" t="s">
        <v>30</v>
      </c>
      <c r="B45" s="297"/>
      <c r="C45" s="297"/>
      <c r="D45" s="297"/>
      <c r="E45" s="214"/>
      <c r="F45" s="89"/>
      <c r="G45" s="89"/>
      <c r="H45" s="89">
        <f>SUM(F45:G45)</f>
        <v>0</v>
      </c>
    </row>
    <row r="46" spans="1:8">
      <c r="A46" s="298"/>
      <c r="B46" s="298"/>
      <c r="C46" s="298"/>
      <c r="D46" s="298"/>
      <c r="E46" s="215"/>
      <c r="F46" s="88"/>
      <c r="G46" s="88"/>
      <c r="H46" s="88"/>
    </row>
    <row r="47" spans="1:8">
      <c r="A47" s="251"/>
      <c r="B47" s="251"/>
      <c r="C47" s="251"/>
      <c r="D47" s="251"/>
      <c r="E47" s="206"/>
      <c r="F47" s="88"/>
      <c r="G47" s="88"/>
      <c r="H47" s="88"/>
    </row>
    <row r="48" spans="1:8" ht="24" customHeight="1">
      <c r="A48" s="294" t="s">
        <v>125</v>
      </c>
      <c r="B48" s="294"/>
      <c r="C48" s="294"/>
      <c r="D48" s="294"/>
      <c r="E48" s="89">
        <f>SUM(E35,E39,E42,E45)</f>
        <v>0</v>
      </c>
      <c r="F48" s="89">
        <f>SUM(F35,F39,F42,F45)</f>
        <v>0</v>
      </c>
      <c r="G48" s="89">
        <f>SUM(G35,G39,G42,G45)</f>
        <v>0</v>
      </c>
      <c r="H48" s="89">
        <f>SUM(E48:G48)</f>
        <v>0</v>
      </c>
    </row>
    <row r="49" spans="1:8">
      <c r="A49" s="254"/>
      <c r="B49" s="254"/>
      <c r="C49" s="254"/>
      <c r="D49" s="254"/>
      <c r="E49" s="210"/>
      <c r="F49" s="88"/>
      <c r="G49" s="88"/>
      <c r="H49" s="89"/>
    </row>
    <row r="50" spans="1:8">
      <c r="A50" s="296" t="s">
        <v>50</v>
      </c>
      <c r="B50" s="296"/>
      <c r="C50" s="296"/>
      <c r="D50" s="296"/>
      <c r="E50" s="213"/>
      <c r="F50" s="88"/>
      <c r="G50" s="88"/>
      <c r="H50" s="88">
        <f t="shared" ref="H50:H52" si="2">SUM(E50:G50)</f>
        <v>0</v>
      </c>
    </row>
    <row r="51" spans="1:8" ht="23.25" customHeight="1">
      <c r="A51" s="260" t="s">
        <v>84</v>
      </c>
      <c r="B51" s="260"/>
      <c r="C51" s="260"/>
      <c r="D51" s="260"/>
      <c r="E51" s="208"/>
      <c r="F51" s="88"/>
      <c r="G51" s="88"/>
      <c r="H51" s="88">
        <f t="shared" si="2"/>
        <v>0</v>
      </c>
    </row>
    <row r="52" spans="1:8">
      <c r="A52" s="251" t="s">
        <v>98</v>
      </c>
      <c r="B52" s="251"/>
      <c r="C52" s="251"/>
      <c r="D52" s="251"/>
      <c r="E52" s="206"/>
      <c r="F52" s="88"/>
      <c r="G52" s="88"/>
      <c r="H52" s="88">
        <f t="shared" si="2"/>
        <v>0</v>
      </c>
    </row>
    <row r="53" spans="1:8">
      <c r="A53" s="264"/>
      <c r="B53" s="264"/>
      <c r="C53" s="264"/>
      <c r="D53" s="264"/>
      <c r="E53" s="211"/>
      <c r="F53" s="88"/>
      <c r="G53" s="88"/>
      <c r="H53" s="88"/>
    </row>
    <row r="54" spans="1:8">
      <c r="A54" s="254" t="s">
        <v>99</v>
      </c>
      <c r="B54" s="254"/>
      <c r="C54" s="254"/>
      <c r="D54" s="254"/>
      <c r="E54" s="89">
        <f>SUM(E50:E52)</f>
        <v>0</v>
      </c>
      <c r="F54" s="89">
        <f>SUM(F50:F52)</f>
        <v>0</v>
      </c>
      <c r="G54" s="89">
        <f>SUM(G50:G52)</f>
        <v>0</v>
      </c>
      <c r="H54" s="89">
        <f>SUM(E54:G54)</f>
        <v>0</v>
      </c>
    </row>
    <row r="55" spans="1:8">
      <c r="A55" s="277"/>
      <c r="B55" s="277"/>
      <c r="C55" s="277"/>
      <c r="D55" s="277"/>
      <c r="E55" s="207"/>
      <c r="F55" s="89"/>
      <c r="G55" s="89"/>
      <c r="H55" s="89"/>
    </row>
    <row r="56" spans="1:8">
      <c r="A56" s="319" t="s">
        <v>150</v>
      </c>
      <c r="B56" s="320"/>
      <c r="C56" s="320"/>
      <c r="D56" s="321"/>
      <c r="E56" s="89">
        <f>SUM(E48,E54)</f>
        <v>0</v>
      </c>
      <c r="F56" s="89">
        <f>SUM(F48,F54)</f>
        <v>0</v>
      </c>
      <c r="G56" s="89">
        <f>SUM(G48,G54)</f>
        <v>0</v>
      </c>
      <c r="H56" s="89">
        <f t="shared" ref="H56" si="3">SUM(E56:G56)</f>
        <v>0</v>
      </c>
    </row>
  </sheetData>
  <mergeCells count="56">
    <mergeCell ref="A55:D55"/>
    <mergeCell ref="A56:D56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H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H1"/>
    <mergeCell ref="A3:H3"/>
    <mergeCell ref="A4:H4"/>
    <mergeCell ref="A5:H5"/>
    <mergeCell ref="A6:D6"/>
    <mergeCell ref="A7:H7"/>
    <mergeCell ref="A8:D9"/>
    <mergeCell ref="F8:H8"/>
    <mergeCell ref="A10:D10"/>
    <mergeCell ref="A11:D11"/>
    <mergeCell ref="E6:H6"/>
  </mergeCells>
  <printOptions horizontalCentered="1"/>
  <pageMargins left="0.35433070866141736" right="0.51181102362204722" top="0.39370078740157483" bottom="0.39370078740157483" header="0.27559055118110237" footer="0.19685039370078741"/>
  <pageSetup paperSize="9" scale="95" orientation="portrait" r:id="rId1"/>
  <headerFooter alignWithMargins="0">
    <oddHeader>&amp;L&amp;8Veresegyház Város Önkormányzat Polgármesteri Hivatala</oddHeader>
    <oddFooter>&amp;LVeresegyház, 2013. Február 07.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G55"/>
  <sheetViews>
    <sheetView workbookViewId="0">
      <selection activeCell="L10" sqref="L10"/>
    </sheetView>
  </sheetViews>
  <sheetFormatPr defaultRowHeight="12.75"/>
  <cols>
    <col min="4" max="4" width="13.85546875" customWidth="1"/>
    <col min="5" max="5" width="12.28515625" customWidth="1"/>
    <col min="6" max="6" width="11.42578125" customWidth="1"/>
    <col min="7" max="7" width="13.85546875" customWidth="1"/>
    <col min="260" max="260" width="13.85546875" customWidth="1"/>
    <col min="261" max="261" width="12.28515625" customWidth="1"/>
    <col min="262" max="262" width="11.42578125" customWidth="1"/>
    <col min="263" max="263" width="13.85546875" customWidth="1"/>
    <col min="516" max="516" width="13.85546875" customWidth="1"/>
    <col min="517" max="517" width="12.28515625" customWidth="1"/>
    <col min="518" max="518" width="11.42578125" customWidth="1"/>
    <col min="519" max="519" width="13.85546875" customWidth="1"/>
    <col min="772" max="772" width="13.85546875" customWidth="1"/>
    <col min="773" max="773" width="12.28515625" customWidth="1"/>
    <col min="774" max="774" width="11.42578125" customWidth="1"/>
    <col min="775" max="775" width="13.85546875" customWidth="1"/>
    <col min="1028" max="1028" width="13.85546875" customWidth="1"/>
    <col min="1029" max="1029" width="12.28515625" customWidth="1"/>
    <col min="1030" max="1030" width="11.42578125" customWidth="1"/>
    <col min="1031" max="1031" width="13.85546875" customWidth="1"/>
    <col min="1284" max="1284" width="13.85546875" customWidth="1"/>
    <col min="1285" max="1285" width="12.28515625" customWidth="1"/>
    <col min="1286" max="1286" width="11.42578125" customWidth="1"/>
    <col min="1287" max="1287" width="13.85546875" customWidth="1"/>
    <col min="1540" max="1540" width="13.85546875" customWidth="1"/>
    <col min="1541" max="1541" width="12.28515625" customWidth="1"/>
    <col min="1542" max="1542" width="11.42578125" customWidth="1"/>
    <col min="1543" max="1543" width="13.85546875" customWidth="1"/>
    <col min="1796" max="1796" width="13.85546875" customWidth="1"/>
    <col min="1797" max="1797" width="12.28515625" customWidth="1"/>
    <col min="1798" max="1798" width="11.42578125" customWidth="1"/>
    <col min="1799" max="1799" width="13.85546875" customWidth="1"/>
    <col min="2052" max="2052" width="13.85546875" customWidth="1"/>
    <col min="2053" max="2053" width="12.28515625" customWidth="1"/>
    <col min="2054" max="2054" width="11.42578125" customWidth="1"/>
    <col min="2055" max="2055" width="13.85546875" customWidth="1"/>
    <col min="2308" max="2308" width="13.85546875" customWidth="1"/>
    <col min="2309" max="2309" width="12.28515625" customWidth="1"/>
    <col min="2310" max="2310" width="11.42578125" customWidth="1"/>
    <col min="2311" max="2311" width="13.85546875" customWidth="1"/>
    <col min="2564" max="2564" width="13.85546875" customWidth="1"/>
    <col min="2565" max="2565" width="12.28515625" customWidth="1"/>
    <col min="2566" max="2566" width="11.42578125" customWidth="1"/>
    <col min="2567" max="2567" width="13.85546875" customWidth="1"/>
    <col min="2820" max="2820" width="13.85546875" customWidth="1"/>
    <col min="2821" max="2821" width="12.28515625" customWidth="1"/>
    <col min="2822" max="2822" width="11.42578125" customWidth="1"/>
    <col min="2823" max="2823" width="13.85546875" customWidth="1"/>
    <col min="3076" max="3076" width="13.85546875" customWidth="1"/>
    <col min="3077" max="3077" width="12.28515625" customWidth="1"/>
    <col min="3078" max="3078" width="11.42578125" customWidth="1"/>
    <col min="3079" max="3079" width="13.85546875" customWidth="1"/>
    <col min="3332" max="3332" width="13.85546875" customWidth="1"/>
    <col min="3333" max="3333" width="12.28515625" customWidth="1"/>
    <col min="3334" max="3334" width="11.42578125" customWidth="1"/>
    <col min="3335" max="3335" width="13.85546875" customWidth="1"/>
    <col min="3588" max="3588" width="13.85546875" customWidth="1"/>
    <col min="3589" max="3589" width="12.28515625" customWidth="1"/>
    <col min="3590" max="3590" width="11.42578125" customWidth="1"/>
    <col min="3591" max="3591" width="13.85546875" customWidth="1"/>
    <col min="3844" max="3844" width="13.85546875" customWidth="1"/>
    <col min="3845" max="3845" width="12.28515625" customWidth="1"/>
    <col min="3846" max="3846" width="11.42578125" customWidth="1"/>
    <col min="3847" max="3847" width="13.85546875" customWidth="1"/>
    <col min="4100" max="4100" width="13.85546875" customWidth="1"/>
    <col min="4101" max="4101" width="12.28515625" customWidth="1"/>
    <col min="4102" max="4102" width="11.42578125" customWidth="1"/>
    <col min="4103" max="4103" width="13.85546875" customWidth="1"/>
    <col min="4356" max="4356" width="13.85546875" customWidth="1"/>
    <col min="4357" max="4357" width="12.28515625" customWidth="1"/>
    <col min="4358" max="4358" width="11.42578125" customWidth="1"/>
    <col min="4359" max="4359" width="13.85546875" customWidth="1"/>
    <col min="4612" max="4612" width="13.85546875" customWidth="1"/>
    <col min="4613" max="4613" width="12.28515625" customWidth="1"/>
    <col min="4614" max="4614" width="11.42578125" customWidth="1"/>
    <col min="4615" max="4615" width="13.85546875" customWidth="1"/>
    <col min="4868" max="4868" width="13.85546875" customWidth="1"/>
    <col min="4869" max="4869" width="12.28515625" customWidth="1"/>
    <col min="4870" max="4870" width="11.42578125" customWidth="1"/>
    <col min="4871" max="4871" width="13.85546875" customWidth="1"/>
    <col min="5124" max="5124" width="13.85546875" customWidth="1"/>
    <col min="5125" max="5125" width="12.28515625" customWidth="1"/>
    <col min="5126" max="5126" width="11.42578125" customWidth="1"/>
    <col min="5127" max="5127" width="13.85546875" customWidth="1"/>
    <col min="5380" max="5380" width="13.85546875" customWidth="1"/>
    <col min="5381" max="5381" width="12.28515625" customWidth="1"/>
    <col min="5382" max="5382" width="11.42578125" customWidth="1"/>
    <col min="5383" max="5383" width="13.85546875" customWidth="1"/>
    <col min="5636" max="5636" width="13.85546875" customWidth="1"/>
    <col min="5637" max="5637" width="12.28515625" customWidth="1"/>
    <col min="5638" max="5638" width="11.42578125" customWidth="1"/>
    <col min="5639" max="5639" width="13.85546875" customWidth="1"/>
    <col min="5892" max="5892" width="13.85546875" customWidth="1"/>
    <col min="5893" max="5893" width="12.28515625" customWidth="1"/>
    <col min="5894" max="5894" width="11.42578125" customWidth="1"/>
    <col min="5895" max="5895" width="13.85546875" customWidth="1"/>
    <col min="6148" max="6148" width="13.85546875" customWidth="1"/>
    <col min="6149" max="6149" width="12.28515625" customWidth="1"/>
    <col min="6150" max="6150" width="11.42578125" customWidth="1"/>
    <col min="6151" max="6151" width="13.85546875" customWidth="1"/>
    <col min="6404" max="6404" width="13.85546875" customWidth="1"/>
    <col min="6405" max="6405" width="12.28515625" customWidth="1"/>
    <col min="6406" max="6406" width="11.42578125" customWidth="1"/>
    <col min="6407" max="6407" width="13.85546875" customWidth="1"/>
    <col min="6660" max="6660" width="13.85546875" customWidth="1"/>
    <col min="6661" max="6661" width="12.28515625" customWidth="1"/>
    <col min="6662" max="6662" width="11.42578125" customWidth="1"/>
    <col min="6663" max="6663" width="13.85546875" customWidth="1"/>
    <col min="6916" max="6916" width="13.85546875" customWidth="1"/>
    <col min="6917" max="6917" width="12.28515625" customWidth="1"/>
    <col min="6918" max="6918" width="11.42578125" customWidth="1"/>
    <col min="6919" max="6919" width="13.85546875" customWidth="1"/>
    <col min="7172" max="7172" width="13.85546875" customWidth="1"/>
    <col min="7173" max="7173" width="12.28515625" customWidth="1"/>
    <col min="7174" max="7174" width="11.42578125" customWidth="1"/>
    <col min="7175" max="7175" width="13.85546875" customWidth="1"/>
    <col min="7428" max="7428" width="13.85546875" customWidth="1"/>
    <col min="7429" max="7429" width="12.28515625" customWidth="1"/>
    <col min="7430" max="7430" width="11.42578125" customWidth="1"/>
    <col min="7431" max="7431" width="13.85546875" customWidth="1"/>
    <col min="7684" max="7684" width="13.85546875" customWidth="1"/>
    <col min="7685" max="7685" width="12.28515625" customWidth="1"/>
    <col min="7686" max="7686" width="11.42578125" customWidth="1"/>
    <col min="7687" max="7687" width="13.85546875" customWidth="1"/>
    <col min="7940" max="7940" width="13.85546875" customWidth="1"/>
    <col min="7941" max="7941" width="12.28515625" customWidth="1"/>
    <col min="7942" max="7942" width="11.42578125" customWidth="1"/>
    <col min="7943" max="7943" width="13.85546875" customWidth="1"/>
    <col min="8196" max="8196" width="13.85546875" customWidth="1"/>
    <col min="8197" max="8197" width="12.28515625" customWidth="1"/>
    <col min="8198" max="8198" width="11.42578125" customWidth="1"/>
    <col min="8199" max="8199" width="13.85546875" customWidth="1"/>
    <col min="8452" max="8452" width="13.85546875" customWidth="1"/>
    <col min="8453" max="8453" width="12.28515625" customWidth="1"/>
    <col min="8454" max="8454" width="11.42578125" customWidth="1"/>
    <col min="8455" max="8455" width="13.85546875" customWidth="1"/>
    <col min="8708" max="8708" width="13.85546875" customWidth="1"/>
    <col min="8709" max="8709" width="12.28515625" customWidth="1"/>
    <col min="8710" max="8710" width="11.42578125" customWidth="1"/>
    <col min="8711" max="8711" width="13.85546875" customWidth="1"/>
    <col min="8964" max="8964" width="13.85546875" customWidth="1"/>
    <col min="8965" max="8965" width="12.28515625" customWidth="1"/>
    <col min="8966" max="8966" width="11.42578125" customWidth="1"/>
    <col min="8967" max="8967" width="13.85546875" customWidth="1"/>
    <col min="9220" max="9220" width="13.85546875" customWidth="1"/>
    <col min="9221" max="9221" width="12.28515625" customWidth="1"/>
    <col min="9222" max="9222" width="11.42578125" customWidth="1"/>
    <col min="9223" max="9223" width="13.85546875" customWidth="1"/>
    <col min="9476" max="9476" width="13.85546875" customWidth="1"/>
    <col min="9477" max="9477" width="12.28515625" customWidth="1"/>
    <col min="9478" max="9478" width="11.42578125" customWidth="1"/>
    <col min="9479" max="9479" width="13.85546875" customWidth="1"/>
    <col min="9732" max="9732" width="13.85546875" customWidth="1"/>
    <col min="9733" max="9733" width="12.28515625" customWidth="1"/>
    <col min="9734" max="9734" width="11.42578125" customWidth="1"/>
    <col min="9735" max="9735" width="13.85546875" customWidth="1"/>
    <col min="9988" max="9988" width="13.85546875" customWidth="1"/>
    <col min="9989" max="9989" width="12.28515625" customWidth="1"/>
    <col min="9990" max="9990" width="11.42578125" customWidth="1"/>
    <col min="9991" max="9991" width="13.85546875" customWidth="1"/>
    <col min="10244" max="10244" width="13.85546875" customWidth="1"/>
    <col min="10245" max="10245" width="12.28515625" customWidth="1"/>
    <col min="10246" max="10246" width="11.42578125" customWidth="1"/>
    <col min="10247" max="10247" width="13.85546875" customWidth="1"/>
    <col min="10500" max="10500" width="13.85546875" customWidth="1"/>
    <col min="10501" max="10501" width="12.28515625" customWidth="1"/>
    <col min="10502" max="10502" width="11.42578125" customWidth="1"/>
    <col min="10503" max="10503" width="13.85546875" customWidth="1"/>
    <col min="10756" max="10756" width="13.85546875" customWidth="1"/>
    <col min="10757" max="10757" width="12.28515625" customWidth="1"/>
    <col min="10758" max="10758" width="11.42578125" customWidth="1"/>
    <col min="10759" max="10759" width="13.85546875" customWidth="1"/>
    <col min="11012" max="11012" width="13.85546875" customWidth="1"/>
    <col min="11013" max="11013" width="12.28515625" customWidth="1"/>
    <col min="11014" max="11014" width="11.42578125" customWidth="1"/>
    <col min="11015" max="11015" width="13.85546875" customWidth="1"/>
    <col min="11268" max="11268" width="13.85546875" customWidth="1"/>
    <col min="11269" max="11269" width="12.28515625" customWidth="1"/>
    <col min="11270" max="11270" width="11.42578125" customWidth="1"/>
    <col min="11271" max="11271" width="13.85546875" customWidth="1"/>
    <col min="11524" max="11524" width="13.85546875" customWidth="1"/>
    <col min="11525" max="11525" width="12.28515625" customWidth="1"/>
    <col min="11526" max="11526" width="11.42578125" customWidth="1"/>
    <col min="11527" max="11527" width="13.85546875" customWidth="1"/>
    <col min="11780" max="11780" width="13.85546875" customWidth="1"/>
    <col min="11781" max="11781" width="12.28515625" customWidth="1"/>
    <col min="11782" max="11782" width="11.42578125" customWidth="1"/>
    <col min="11783" max="11783" width="13.85546875" customWidth="1"/>
    <col min="12036" max="12036" width="13.85546875" customWidth="1"/>
    <col min="12037" max="12037" width="12.28515625" customWidth="1"/>
    <col min="12038" max="12038" width="11.42578125" customWidth="1"/>
    <col min="12039" max="12039" width="13.85546875" customWidth="1"/>
    <col min="12292" max="12292" width="13.85546875" customWidth="1"/>
    <col min="12293" max="12293" width="12.28515625" customWidth="1"/>
    <col min="12294" max="12294" width="11.42578125" customWidth="1"/>
    <col min="12295" max="12295" width="13.85546875" customWidth="1"/>
    <col min="12548" max="12548" width="13.85546875" customWidth="1"/>
    <col min="12549" max="12549" width="12.28515625" customWidth="1"/>
    <col min="12550" max="12550" width="11.42578125" customWidth="1"/>
    <col min="12551" max="12551" width="13.85546875" customWidth="1"/>
    <col min="12804" max="12804" width="13.85546875" customWidth="1"/>
    <col min="12805" max="12805" width="12.28515625" customWidth="1"/>
    <col min="12806" max="12806" width="11.42578125" customWidth="1"/>
    <col min="12807" max="12807" width="13.85546875" customWidth="1"/>
    <col min="13060" max="13060" width="13.85546875" customWidth="1"/>
    <col min="13061" max="13061" width="12.28515625" customWidth="1"/>
    <col min="13062" max="13062" width="11.42578125" customWidth="1"/>
    <col min="13063" max="13063" width="13.85546875" customWidth="1"/>
    <col min="13316" max="13316" width="13.85546875" customWidth="1"/>
    <col min="13317" max="13317" width="12.28515625" customWidth="1"/>
    <col min="13318" max="13318" width="11.42578125" customWidth="1"/>
    <col min="13319" max="13319" width="13.85546875" customWidth="1"/>
    <col min="13572" max="13572" width="13.85546875" customWidth="1"/>
    <col min="13573" max="13573" width="12.28515625" customWidth="1"/>
    <col min="13574" max="13574" width="11.42578125" customWidth="1"/>
    <col min="13575" max="13575" width="13.85546875" customWidth="1"/>
    <col min="13828" max="13828" width="13.85546875" customWidth="1"/>
    <col min="13829" max="13829" width="12.28515625" customWidth="1"/>
    <col min="13830" max="13830" width="11.42578125" customWidth="1"/>
    <col min="13831" max="13831" width="13.85546875" customWidth="1"/>
    <col min="14084" max="14084" width="13.85546875" customWidth="1"/>
    <col min="14085" max="14085" width="12.28515625" customWidth="1"/>
    <col min="14086" max="14086" width="11.42578125" customWidth="1"/>
    <col min="14087" max="14087" width="13.85546875" customWidth="1"/>
    <col min="14340" max="14340" width="13.85546875" customWidth="1"/>
    <col min="14341" max="14341" width="12.28515625" customWidth="1"/>
    <col min="14342" max="14342" width="11.42578125" customWidth="1"/>
    <col min="14343" max="14343" width="13.85546875" customWidth="1"/>
    <col min="14596" max="14596" width="13.85546875" customWidth="1"/>
    <col min="14597" max="14597" width="12.28515625" customWidth="1"/>
    <col min="14598" max="14598" width="11.42578125" customWidth="1"/>
    <col min="14599" max="14599" width="13.85546875" customWidth="1"/>
    <col min="14852" max="14852" width="13.85546875" customWidth="1"/>
    <col min="14853" max="14853" width="12.28515625" customWidth="1"/>
    <col min="14854" max="14854" width="11.42578125" customWidth="1"/>
    <col min="14855" max="14855" width="13.85546875" customWidth="1"/>
    <col min="15108" max="15108" width="13.85546875" customWidth="1"/>
    <col min="15109" max="15109" width="12.28515625" customWidth="1"/>
    <col min="15110" max="15110" width="11.42578125" customWidth="1"/>
    <col min="15111" max="15111" width="13.85546875" customWidth="1"/>
    <col min="15364" max="15364" width="13.85546875" customWidth="1"/>
    <col min="15365" max="15365" width="12.28515625" customWidth="1"/>
    <col min="15366" max="15366" width="11.42578125" customWidth="1"/>
    <col min="15367" max="15367" width="13.85546875" customWidth="1"/>
    <col min="15620" max="15620" width="13.85546875" customWidth="1"/>
    <col min="15621" max="15621" width="12.28515625" customWidth="1"/>
    <col min="15622" max="15622" width="11.42578125" customWidth="1"/>
    <col min="15623" max="15623" width="13.85546875" customWidth="1"/>
    <col min="15876" max="15876" width="13.85546875" customWidth="1"/>
    <col min="15877" max="15877" width="12.28515625" customWidth="1"/>
    <col min="15878" max="15878" width="11.42578125" customWidth="1"/>
    <col min="15879" max="15879" width="13.85546875" customWidth="1"/>
    <col min="16132" max="16132" width="13.85546875" customWidth="1"/>
    <col min="16133" max="16133" width="12.28515625" customWidth="1"/>
    <col min="16134" max="16134" width="11.42578125" customWidth="1"/>
    <col min="16135" max="16135" width="13.85546875" customWidth="1"/>
  </cols>
  <sheetData>
    <row r="1" spans="1:7">
      <c r="A1" s="280" t="s">
        <v>103</v>
      </c>
      <c r="B1" s="280"/>
      <c r="C1" s="280"/>
      <c r="D1" s="280"/>
      <c r="E1" s="280"/>
      <c r="F1" s="280"/>
      <c r="G1" s="280"/>
    </row>
    <row r="2" spans="1:7">
      <c r="A2" s="173"/>
      <c r="B2" s="173"/>
      <c r="C2" s="173"/>
      <c r="D2" s="173"/>
      <c r="E2" s="173"/>
      <c r="F2" s="173"/>
      <c r="G2" s="173"/>
    </row>
    <row r="3" spans="1:7">
      <c r="A3" s="278" t="s">
        <v>155</v>
      </c>
      <c r="B3" s="278"/>
      <c r="C3" s="278"/>
      <c r="D3" s="278"/>
      <c r="E3" s="278"/>
      <c r="F3" s="278"/>
      <c r="G3" s="278"/>
    </row>
    <row r="4" spans="1:7">
      <c r="A4" s="328"/>
      <c r="B4" s="328"/>
      <c r="C4" s="328"/>
      <c r="D4" s="328"/>
      <c r="E4" s="328"/>
      <c r="F4" s="328"/>
      <c r="G4" s="328"/>
    </row>
    <row r="5" spans="1:7">
      <c r="A5" s="329" t="s">
        <v>100</v>
      </c>
      <c r="B5" s="330"/>
      <c r="C5" s="330"/>
      <c r="D5" s="331"/>
      <c r="E5" s="277" t="s">
        <v>295</v>
      </c>
      <c r="F5" s="277"/>
      <c r="G5" s="277"/>
    </row>
    <row r="6" spans="1:7" ht="21" customHeight="1">
      <c r="A6" s="332" t="s">
        <v>144</v>
      </c>
      <c r="B6" s="263"/>
      <c r="C6" s="263"/>
      <c r="D6" s="263"/>
      <c r="E6" s="263"/>
      <c r="F6" s="263"/>
      <c r="G6" s="263"/>
    </row>
    <row r="7" spans="1:7" ht="12.75" customHeight="1">
      <c r="A7" s="290" t="s">
        <v>3</v>
      </c>
      <c r="B7" s="290"/>
      <c r="C7" s="290"/>
      <c r="D7" s="290"/>
      <c r="E7" s="289" t="s">
        <v>83</v>
      </c>
      <c r="F7" s="289" t="s">
        <v>133</v>
      </c>
      <c r="G7" s="290" t="s">
        <v>9</v>
      </c>
    </row>
    <row r="8" spans="1:7" ht="14.25" customHeight="1">
      <c r="A8" s="290"/>
      <c r="B8" s="290"/>
      <c r="C8" s="290"/>
      <c r="D8" s="290"/>
      <c r="E8" s="289"/>
      <c r="F8" s="289"/>
      <c r="G8" s="290"/>
    </row>
    <row r="9" spans="1:7" s="31" customFormat="1">
      <c r="A9" s="255" t="s">
        <v>24</v>
      </c>
      <c r="B9" s="255"/>
      <c r="C9" s="255"/>
      <c r="D9" s="255"/>
      <c r="E9" s="97">
        <f>SUM(E10:E13)</f>
        <v>651319</v>
      </c>
      <c r="F9" s="97">
        <f>SUM(F10:F13)</f>
        <v>359958</v>
      </c>
      <c r="G9" s="97">
        <f>+E9+F9</f>
        <v>1011277</v>
      </c>
    </row>
    <row r="10" spans="1:7">
      <c r="A10" s="251" t="s">
        <v>11</v>
      </c>
      <c r="B10" s="251"/>
      <c r="C10" s="251"/>
      <c r="D10" s="251"/>
      <c r="E10" s="96">
        <f>'5.1. GAMESZ M-F.bev'!E10+'5.2. Óvoda M-F.bev.'!E10+'5.3.Bölcsőde M-F.bev.'!E10+'5.4. Könyvtár M-F.bev'!E10+'5.5.Műv. Ház M-F.bev'!E10+'5.6. Idősek Otthona M-F.bev'!E10</f>
        <v>0</v>
      </c>
      <c r="F10" s="96">
        <f>'5.1. GAMESZ M-F.bev'!F10+'5.2. Óvoda M-F.bev.'!F10+'5.3.Bölcsőde M-F.bev.'!F10+'5.4. Könyvtár M-F.bev'!F10+'5.5.Műv. Ház M-F.bev'!F10+'5.6. Idősek Otthona M-F.bev'!F10</f>
        <v>0</v>
      </c>
      <c r="G10" s="96">
        <f t="shared" ref="G10:G19" si="0">+E10+F10</f>
        <v>0</v>
      </c>
    </row>
    <row r="11" spans="1:7">
      <c r="A11" s="265" t="s">
        <v>12</v>
      </c>
      <c r="B11" s="265"/>
      <c r="C11" s="265"/>
      <c r="D11" s="265"/>
      <c r="E11" s="96">
        <f>'5.1. GAMESZ M-F.bev'!E11+'5.2. Óvoda M-F.bev.'!E11+'5.3.Bölcsőde M-F.bev.'!E11+'5.4. Könyvtár M-F.bev'!E11+'5.5.Műv. Ház M-F.bev'!E11+'5.6. Idősek Otthona M-F.bev'!E11</f>
        <v>645983</v>
      </c>
      <c r="F11" s="96">
        <f>'5.1. GAMESZ M-F.bev'!F11+'5.2. Óvoda M-F.bev.'!F11+'5.3.Bölcsőde M-F.bev.'!F11+'5.4. Könyvtár M-F.bev'!F11+'5.5.Műv. Ház M-F.bev'!F11+'5.6. Idősek Otthona M-F.bev'!F11</f>
        <v>340654</v>
      </c>
      <c r="G11" s="96">
        <f t="shared" si="0"/>
        <v>986637</v>
      </c>
    </row>
    <row r="12" spans="1:7">
      <c r="A12" s="251" t="s">
        <v>17</v>
      </c>
      <c r="B12" s="251"/>
      <c r="C12" s="251"/>
      <c r="D12" s="251"/>
      <c r="E12" s="96">
        <f>'5.1. GAMESZ M-F.bev'!E12+'5.2. Óvoda M-F.bev.'!E12+'5.3.Bölcsőde M-F.bev.'!E12+'5.4. Könyvtár M-F.bev'!E12+'5.5.Műv. Ház M-F.bev'!E12+'5.6. Idősek Otthona M-F.bev'!E12</f>
        <v>5216</v>
      </c>
      <c r="F12" s="96">
        <f>'5.1. GAMESZ M-F.bev'!F12+'5.2. Óvoda M-F.bev.'!F12+'5.3.Bölcsőde M-F.bev.'!F12+'5.4. Könyvtár M-F.bev'!F12+'5.5.Műv. Ház M-F.bev'!F12+'5.6. Idősek Otthona M-F.bev'!F12</f>
        <v>19304</v>
      </c>
      <c r="G12" s="96">
        <f t="shared" si="0"/>
        <v>24520</v>
      </c>
    </row>
    <row r="13" spans="1:7">
      <c r="A13" s="251" t="s">
        <v>25</v>
      </c>
      <c r="B13" s="251"/>
      <c r="C13" s="251"/>
      <c r="D13" s="251"/>
      <c r="E13" s="96">
        <f>'5.1. GAMESZ M-F.bev'!E13+'5.2. Óvoda M-F.bev.'!E13+'5.3.Bölcsőde M-F.bev.'!E13+'5.4. Könyvtár M-F.bev'!E13+'5.5.Műv. Ház M-F.bev'!E13+'5.6. Idősek Otthona M-F.bev'!E13</f>
        <v>120</v>
      </c>
      <c r="F13" s="96">
        <f>'5.1. GAMESZ M-F.bev'!F13+'5.2. Óvoda M-F.bev.'!F13+'5.3.Bölcsőde M-F.bev.'!F13+'5.4. Könyvtár M-F.bev'!F13+'5.5.Műv. Ház M-F.bev'!F13+'5.6. Idősek Otthona M-F.bev'!F13</f>
        <v>0</v>
      </c>
      <c r="G13" s="96">
        <f t="shared" si="0"/>
        <v>120</v>
      </c>
    </row>
    <row r="14" spans="1:7">
      <c r="A14" s="264"/>
      <c r="B14" s="264"/>
      <c r="C14" s="264"/>
      <c r="D14" s="264"/>
      <c r="E14" s="96"/>
      <c r="F14" s="96"/>
      <c r="G14" s="96"/>
    </row>
    <row r="15" spans="1:7">
      <c r="A15" s="264"/>
      <c r="B15" s="264"/>
      <c r="C15" s="264"/>
      <c r="D15" s="264"/>
      <c r="E15" s="96"/>
      <c r="F15" s="96"/>
      <c r="G15" s="96"/>
    </row>
    <row r="16" spans="1:7" s="31" customFormat="1">
      <c r="A16" s="254" t="s">
        <v>141</v>
      </c>
      <c r="B16" s="254"/>
      <c r="C16" s="254"/>
      <c r="D16" s="254"/>
      <c r="E16" s="97">
        <f>'5.1. GAMESZ M-F.bev'!E16+'5.2. Óvoda M-F.bev.'!E16+'5.3.Bölcsőde M-F.bev.'!E16+'5.4. Könyvtár M-F.bev'!E16+'5.5.Műv. Ház M-F.bev'!E16+'5.6. Idősek Otthona M-F.bev'!E16</f>
        <v>2000</v>
      </c>
      <c r="F16" s="97">
        <f>'5.1. GAMESZ M-F.bev'!F16+'5.2. Óvoda M-F.bev.'!F16+'5.3.Bölcsőde M-F.bev.'!F16+'5.4. Könyvtár M-F.bev'!F16+'5.5.Műv. Ház M-F.bev'!F16+'5.6. Idősek Otthona M-F.bev'!F16</f>
        <v>0</v>
      </c>
      <c r="G16" s="97">
        <f t="shared" si="0"/>
        <v>2000</v>
      </c>
    </row>
    <row r="17" spans="1:7">
      <c r="A17" s="293"/>
      <c r="B17" s="293"/>
      <c r="C17" s="293"/>
      <c r="D17" s="293"/>
      <c r="E17" s="97"/>
      <c r="F17" s="97"/>
      <c r="G17" s="96"/>
    </row>
    <row r="18" spans="1:7">
      <c r="A18" s="293"/>
      <c r="B18" s="293"/>
      <c r="C18" s="293"/>
      <c r="D18" s="293"/>
      <c r="E18" s="97"/>
      <c r="F18" s="97"/>
      <c r="G18" s="96"/>
    </row>
    <row r="19" spans="1:7" s="31" customFormat="1">
      <c r="A19" s="297" t="s">
        <v>123</v>
      </c>
      <c r="B19" s="297"/>
      <c r="C19" s="297"/>
      <c r="D19" s="297"/>
      <c r="E19" s="97">
        <f>'5.1. GAMESZ M-F.bev'!E19+'5.2. Óvoda M-F.bev.'!E19+'5.3.Bölcsőde M-F.bev.'!E19+'5.4. Könyvtár M-F.bev'!E19+'5.5.Műv. Ház M-F.bev'!E19+'5.6. Idősek Otthona M-F.bev'!E19</f>
        <v>0</v>
      </c>
      <c r="F19" s="97">
        <f>'5.1. GAMESZ M-F.bev'!F19+'5.2. Óvoda M-F.bev.'!F19+'5.3.Bölcsőde M-F.bev.'!F19+'5.4. Könyvtár M-F.bev'!F19+'5.5.Műv. Ház M-F.bev'!F19+'5.6. Idősek Otthona M-F.bev'!F19</f>
        <v>0</v>
      </c>
      <c r="G19" s="97">
        <f t="shared" si="0"/>
        <v>0</v>
      </c>
    </row>
    <row r="20" spans="1:7">
      <c r="A20" s="298"/>
      <c r="B20" s="298"/>
      <c r="C20" s="298"/>
      <c r="D20" s="298"/>
      <c r="E20" s="96"/>
      <c r="F20" s="96"/>
      <c r="G20" s="96"/>
    </row>
    <row r="21" spans="1:7">
      <c r="A21" s="297"/>
      <c r="B21" s="297"/>
      <c r="C21" s="297"/>
      <c r="D21" s="297"/>
      <c r="E21" s="96"/>
      <c r="F21" s="96"/>
      <c r="G21" s="96"/>
    </row>
    <row r="22" spans="1:7" s="31" customFormat="1" ht="22.5" customHeight="1">
      <c r="A22" s="294" t="s">
        <v>124</v>
      </c>
      <c r="B22" s="294"/>
      <c r="C22" s="294"/>
      <c r="D22" s="294"/>
      <c r="E22" s="97">
        <f>+E19+E16+E9</f>
        <v>653319</v>
      </c>
      <c r="F22" s="97">
        <f>+F19+F16+F9</f>
        <v>359958</v>
      </c>
      <c r="G22" s="97">
        <f>+G19+G16+G9</f>
        <v>1013277</v>
      </c>
    </row>
    <row r="23" spans="1:7">
      <c r="A23" s="254"/>
      <c r="B23" s="254"/>
      <c r="C23" s="254"/>
      <c r="D23" s="254"/>
      <c r="E23" s="96"/>
      <c r="F23" s="96"/>
      <c r="G23" s="96"/>
    </row>
    <row r="24" spans="1:7">
      <c r="A24" s="333" t="s">
        <v>50</v>
      </c>
      <c r="B24" s="334"/>
      <c r="C24" s="334"/>
      <c r="D24" s="335"/>
      <c r="E24" s="96">
        <f>'5.1. GAMESZ M-F.bev'!E24+'5.2. Óvoda M-F.bev.'!E24+'5.3.Bölcsőde M-F.bev.'!E24+'5.4. Könyvtár M-F.bev'!E24+'5.5.Műv. Ház M-F.bev'!E24+'5.6. Idősek Otthona M-F.bev'!E24</f>
        <v>0</v>
      </c>
      <c r="F24" s="96">
        <f>'5.1. GAMESZ M-F.bev'!F24+'5.2. Óvoda M-F.bev.'!F24+'5.3.Bölcsőde M-F.bev.'!F24+'5.4. Könyvtár M-F.bev'!F24+'5.5.Műv. Ház M-F.bev'!F24+'5.6. Idősek Otthona M-F.bev'!F24</f>
        <v>0</v>
      </c>
      <c r="G24" s="96">
        <f>SUM(E24:F24)</f>
        <v>0</v>
      </c>
    </row>
    <row r="25" spans="1:7" ht="23.25" customHeight="1">
      <c r="A25" s="260" t="s">
        <v>84</v>
      </c>
      <c r="B25" s="260"/>
      <c r="C25" s="260"/>
      <c r="D25" s="260"/>
      <c r="E25" s="96">
        <f>'5.1. GAMESZ M-F.bev'!E25+'5.2. Óvoda M-F.bev.'!E25+'5.3.Bölcsőde M-F.bev.'!E25+'5.4. Könyvtár M-F.bev'!E25+'5.5.Műv. Ház M-F.bev'!E25+'5.6. Idősek Otthona M-F.bev'!E25</f>
        <v>0</v>
      </c>
      <c r="F25" s="96">
        <f>'5.1. GAMESZ M-F.bev'!F25+'5.2. Óvoda M-F.bev.'!F25+'5.3.Bölcsőde M-F.bev.'!F25+'5.4. Könyvtár M-F.bev'!F25+'5.5.Műv. Ház M-F.bev'!F25+'5.6. Idősek Otthona M-F.bev'!F25</f>
        <v>0</v>
      </c>
      <c r="G25" s="96">
        <f>SUM(E25:F25)</f>
        <v>0</v>
      </c>
    </row>
    <row r="26" spans="1:7">
      <c r="A26" s="251" t="s">
        <v>98</v>
      </c>
      <c r="B26" s="251"/>
      <c r="C26" s="251"/>
      <c r="D26" s="251"/>
      <c r="E26" s="96">
        <f>'5.1. GAMESZ M-F.bev'!E26+'5.2. Óvoda M-F.bev.'!E26+'5.3.Bölcsőde M-F.bev.'!E26+'5.4. Könyvtár M-F.bev'!E26+'5.5.Műv. Ház M-F.bev'!E26+'5.6. Idősek Otthona M-F.bev'!E26</f>
        <v>1046984</v>
      </c>
      <c r="F26" s="96">
        <f>'5.1. GAMESZ M-F.bev'!F26+'5.2. Óvoda M-F.bev.'!F26+'5.3.Bölcsőde M-F.bev.'!F26+'5.4. Könyvtár M-F.bev'!F26+'5.5.Műv. Ház M-F.bev'!F26+'5.6. Idősek Otthona M-F.bev'!F26</f>
        <v>10197</v>
      </c>
      <c r="G26" s="96">
        <f>SUM(E26:F26)</f>
        <v>1057181</v>
      </c>
    </row>
    <row r="27" spans="1:7">
      <c r="A27" s="251"/>
      <c r="B27" s="251"/>
      <c r="C27" s="251"/>
      <c r="D27" s="251"/>
      <c r="E27" s="96"/>
      <c r="F27" s="96"/>
      <c r="G27" s="96"/>
    </row>
    <row r="28" spans="1:7">
      <c r="A28" s="251"/>
      <c r="B28" s="251"/>
      <c r="C28" s="251"/>
      <c r="D28" s="251"/>
      <c r="E28" s="96"/>
      <c r="F28" s="96"/>
      <c r="G28" s="96"/>
    </row>
    <row r="29" spans="1:7" s="31" customFormat="1">
      <c r="A29" s="254" t="s">
        <v>126</v>
      </c>
      <c r="B29" s="254"/>
      <c r="C29" s="254"/>
      <c r="D29" s="254"/>
      <c r="E29" s="97">
        <f>SUM(E24:E28)</f>
        <v>1046984</v>
      </c>
      <c r="F29" s="97">
        <f>SUM(F24:F28)</f>
        <v>10197</v>
      </c>
      <c r="G29" s="97">
        <f>SUM(E29:F29)</f>
        <v>1057181</v>
      </c>
    </row>
    <row r="30" spans="1:7">
      <c r="A30" s="277"/>
      <c r="B30" s="277"/>
      <c r="C30" s="277"/>
      <c r="D30" s="277"/>
      <c r="E30" s="96"/>
      <c r="F30" s="96"/>
      <c r="G30" s="96"/>
    </row>
    <row r="31" spans="1:7">
      <c r="A31" s="277"/>
      <c r="B31" s="277"/>
      <c r="C31" s="277"/>
      <c r="D31" s="277"/>
      <c r="E31" s="96"/>
      <c r="F31" s="96"/>
      <c r="G31" s="96"/>
    </row>
    <row r="32" spans="1:7" s="31" customFormat="1">
      <c r="A32" s="254" t="s">
        <v>87</v>
      </c>
      <c r="B32" s="254"/>
      <c r="C32" s="254"/>
      <c r="D32" s="254"/>
      <c r="E32" s="97">
        <f>+E29+E22</f>
        <v>1700303</v>
      </c>
      <c r="F32" s="97">
        <f>+F29+F22</f>
        <v>370155</v>
      </c>
      <c r="G32" s="97">
        <f>+G29+G22</f>
        <v>2070458</v>
      </c>
    </row>
    <row r="33" spans="1:7" ht="24.75" customHeight="1">
      <c r="A33" s="332" t="s">
        <v>145</v>
      </c>
      <c r="B33" s="332"/>
      <c r="C33" s="332"/>
      <c r="D33" s="332"/>
      <c r="E33" s="332"/>
      <c r="F33" s="332"/>
      <c r="G33" s="332"/>
    </row>
    <row r="34" spans="1:7">
      <c r="A34" s="254" t="s">
        <v>22</v>
      </c>
      <c r="B34" s="254"/>
      <c r="C34" s="254"/>
      <c r="D34" s="254"/>
      <c r="E34" s="97">
        <f>'5.1. GAMESZ M-F.bev'!E34+'5.2. Óvoda M-F.bev.'!E34+'5.3.Bölcsőde M-F.bev.'!E34+'5.4. Könyvtár M-F.bev'!E34+'5.5.Műv. Ház M-F.bev'!E34</f>
        <v>0</v>
      </c>
      <c r="F34" s="97">
        <f>'5.1. GAMESZ M-F.bev'!F34+'5.2. Óvoda M-F.bev.'!F34+'5.3.Bölcsőde M-F.bev.'!F34+'5.4. Könyvtár M-F.bev'!F34+'5.5.Műv. Ház M-F.bev'!F34</f>
        <v>0</v>
      </c>
      <c r="G34" s="97">
        <f>SUM(E34:F34)</f>
        <v>0</v>
      </c>
    </row>
    <row r="35" spans="1:7">
      <c r="A35" s="296" t="s">
        <v>13</v>
      </c>
      <c r="B35" s="296"/>
      <c r="C35" s="296"/>
      <c r="D35" s="296"/>
      <c r="E35" s="96">
        <f>'5.1. GAMESZ M-F.bev'!E35+'5.2. Óvoda M-F.bev.'!E35+'5.3.Bölcsőde M-F.bev.'!E35+'5.4. Könyvtár M-F.bev'!E35+'5.5.Műv. Ház M-F.bev'!E35</f>
        <v>0</v>
      </c>
      <c r="F35" s="96">
        <f>'5.1. GAMESZ M-F.bev'!F35+'5.2. Óvoda M-F.bev.'!F35+'5.3.Bölcsőde M-F.bev.'!F35+'5.4. Könyvtár M-F.bev'!F35+'5.5.Műv. Ház M-F.bev'!F35</f>
        <v>0</v>
      </c>
      <c r="G35" s="96">
        <f>SUM(E35:F35)</f>
        <v>0</v>
      </c>
    </row>
    <row r="36" spans="1:7">
      <c r="A36" s="314"/>
      <c r="B36" s="314"/>
      <c r="C36" s="314"/>
      <c r="D36" s="314"/>
      <c r="E36" s="96"/>
      <c r="F36" s="7"/>
      <c r="G36" s="97"/>
    </row>
    <row r="37" spans="1:7">
      <c r="A37" s="314"/>
      <c r="B37" s="314"/>
      <c r="C37" s="314"/>
      <c r="D37" s="314"/>
      <c r="E37" s="96"/>
      <c r="F37" s="7"/>
      <c r="G37" s="97"/>
    </row>
    <row r="38" spans="1:7">
      <c r="A38" s="317" t="s">
        <v>114</v>
      </c>
      <c r="B38" s="317"/>
      <c r="C38" s="317"/>
      <c r="D38" s="317"/>
      <c r="E38" s="97">
        <f>'5.1. GAMESZ M-F.bev'!E38+'5.2. Óvoda M-F.bev.'!E38+'5.3.Bölcsőde M-F.bev.'!E38+'5.4. Könyvtár M-F.bev'!E38+'5.5.Műv. Ház M-F.bev'!E38</f>
        <v>0</v>
      </c>
      <c r="F38" s="97">
        <f>'5.1. GAMESZ M-F.bev'!F38+'5.2. Óvoda M-F.bev.'!F38+'5.3.Bölcsőde M-F.bev.'!F38+'5.4. Könyvtár M-F.bev'!F38+'5.5.Műv. Ház M-F.bev'!F38</f>
        <v>0</v>
      </c>
      <c r="G38" s="97">
        <f>SUM(E38:F38)</f>
        <v>0</v>
      </c>
    </row>
    <row r="39" spans="1:7">
      <c r="A39" s="316"/>
      <c r="B39" s="316"/>
      <c r="C39" s="316"/>
      <c r="D39" s="316"/>
      <c r="E39" s="97"/>
      <c r="F39" s="97"/>
      <c r="G39" s="97"/>
    </row>
    <row r="40" spans="1:7">
      <c r="A40" s="336"/>
      <c r="B40" s="337"/>
      <c r="C40" s="337"/>
      <c r="D40" s="338"/>
      <c r="E40" s="97"/>
      <c r="F40" s="97"/>
      <c r="G40" s="97"/>
    </row>
    <row r="41" spans="1:7">
      <c r="A41" s="313" t="s">
        <v>119</v>
      </c>
      <c r="B41" s="313"/>
      <c r="C41" s="313"/>
      <c r="D41" s="313"/>
      <c r="E41" s="97">
        <f>'5.1. GAMESZ M-F.bev'!E41+'5.2. Óvoda M-F.bev.'!E41+'5.3.Bölcsőde M-F.bev.'!E41+'5.4. Könyvtár M-F.bev'!E41+'5.5.Műv. Ház M-F.bev'!E41</f>
        <v>0</v>
      </c>
      <c r="F41" s="97">
        <f>'5.1. GAMESZ M-F.bev'!F41+'5.2. Óvoda M-F.bev.'!F41+'5.3.Bölcsőde M-F.bev.'!F41+'5.4. Könyvtár M-F.bev'!F41+'5.5.Műv. Ház M-F.bev'!F41</f>
        <v>0</v>
      </c>
      <c r="G41" s="97">
        <f>SUM(E41:F41)</f>
        <v>0</v>
      </c>
    </row>
    <row r="42" spans="1:7">
      <c r="A42" s="339"/>
      <c r="B42" s="340"/>
      <c r="C42" s="340"/>
      <c r="D42" s="341"/>
      <c r="E42" s="97"/>
      <c r="F42" s="97"/>
      <c r="G42" s="97"/>
    </row>
    <row r="43" spans="1:7">
      <c r="A43" s="254"/>
      <c r="B43" s="254"/>
      <c r="C43" s="254"/>
      <c r="D43" s="254"/>
      <c r="E43" s="97"/>
      <c r="F43" s="97"/>
      <c r="G43" s="97"/>
    </row>
    <row r="44" spans="1:7">
      <c r="A44" s="297" t="s">
        <v>30</v>
      </c>
      <c r="B44" s="297"/>
      <c r="C44" s="297"/>
      <c r="D44" s="297"/>
      <c r="E44" s="97">
        <f>'5.1. GAMESZ M-F.bev'!E44+'5.2. Óvoda M-F.bev.'!E44+'5.3.Bölcsőde M-F.bev.'!E44+'5.4. Könyvtár M-F.bev'!E44+'5.5.Műv. Ház M-F.bev'!E44</f>
        <v>0</v>
      </c>
      <c r="F44" s="97">
        <f>'5.1. GAMESZ M-F.bev'!F44+'5.2. Óvoda M-F.bev.'!F44+'5.3.Bölcsőde M-F.bev.'!F44+'5.4. Könyvtár M-F.bev'!F44+'5.5.Műv. Ház M-F.bev'!F44</f>
        <v>0</v>
      </c>
      <c r="G44" s="97">
        <f>SUM(E44:F44)</f>
        <v>0</v>
      </c>
    </row>
    <row r="45" spans="1:7">
      <c r="A45" s="298"/>
      <c r="B45" s="298"/>
      <c r="C45" s="298"/>
      <c r="D45" s="298"/>
      <c r="E45" s="7"/>
      <c r="F45" s="7"/>
      <c r="G45" s="97"/>
    </row>
    <row r="46" spans="1:7">
      <c r="A46" s="251"/>
      <c r="B46" s="251"/>
      <c r="C46" s="251"/>
      <c r="D46" s="251"/>
      <c r="E46" s="7"/>
      <c r="F46" s="7"/>
      <c r="G46" s="97"/>
    </row>
    <row r="47" spans="1:7" ht="22.5" customHeight="1">
      <c r="A47" s="294" t="s">
        <v>125</v>
      </c>
      <c r="B47" s="294"/>
      <c r="C47" s="294"/>
      <c r="D47" s="294"/>
      <c r="E47" s="97">
        <f>+E44+E41+E38+E34</f>
        <v>0</v>
      </c>
      <c r="F47" s="97">
        <f>+F44+F41+F38+F34</f>
        <v>0</v>
      </c>
      <c r="G47" s="97">
        <f>+G44+G41+G38+G34</f>
        <v>0</v>
      </c>
    </row>
    <row r="48" spans="1:7">
      <c r="A48" s="254"/>
      <c r="B48" s="254"/>
      <c r="C48" s="254"/>
      <c r="D48" s="254"/>
      <c r="E48" s="7"/>
      <c r="F48" s="7"/>
      <c r="G48" s="97"/>
    </row>
    <row r="49" spans="1:7">
      <c r="A49" s="296" t="s">
        <v>50</v>
      </c>
      <c r="B49" s="296"/>
      <c r="C49" s="296"/>
      <c r="D49" s="296"/>
      <c r="E49" s="96">
        <f>'5.1. GAMESZ M-F.bev'!E49+'5.2. Óvoda M-F.bev.'!E49+'5.3.Bölcsőde M-F.bev.'!E49+'5.4. Könyvtár M-F.bev'!E49+'5.5.Műv. Ház M-F.bev'!E49+'5.6. Idősek Otthona M-F.bev'!E49</f>
        <v>0</v>
      </c>
      <c r="F49" s="96">
        <f>'5.1. GAMESZ M-F.bev'!F49+'5.2. Óvoda M-F.bev.'!F49+'5.3.Bölcsőde M-F.bev.'!F49+'5.4. Könyvtár M-F.bev'!F49+'5.5.Műv. Ház M-F.bev'!F49</f>
        <v>0</v>
      </c>
      <c r="G49" s="96">
        <f>SUM(E49:F49)</f>
        <v>0</v>
      </c>
    </row>
    <row r="50" spans="1:7" ht="22.5" customHeight="1">
      <c r="A50" s="260" t="s">
        <v>84</v>
      </c>
      <c r="B50" s="260"/>
      <c r="C50" s="260"/>
      <c r="D50" s="260"/>
      <c r="E50" s="96">
        <f>'5.1. GAMESZ M-F.bev'!E50+'5.2. Óvoda M-F.bev.'!E50+'5.3.Bölcsőde M-F.bev.'!E50+'5.4. Könyvtár M-F.bev'!E50+'5.5.Műv. Ház M-F.bev'!E50+'5.6. Idősek Otthona M-F.bev'!E50</f>
        <v>0</v>
      </c>
      <c r="F50" s="96">
        <f>'5.1. GAMESZ M-F.bev'!F50+'5.2. Óvoda M-F.bev.'!F50+'5.3.Bölcsőde M-F.bev.'!F50+'5.4. Könyvtár M-F.bev'!F50+'5.5.Műv. Ház M-F.bev'!F50</f>
        <v>0</v>
      </c>
      <c r="G50" s="96">
        <f>SUM(E50:F50)</f>
        <v>0</v>
      </c>
    </row>
    <row r="51" spans="1:7">
      <c r="A51" s="251" t="s">
        <v>98</v>
      </c>
      <c r="B51" s="251"/>
      <c r="C51" s="251"/>
      <c r="D51" s="251"/>
      <c r="E51" s="96">
        <f>'5.1. GAMESZ M-F.bev'!E51+'5.2. Óvoda M-F.bev.'!E51+'5.3.Bölcsőde M-F.bev.'!E51+'5.4. Könyvtár M-F.bev'!E51+'5.5.Műv. Ház M-F.bev'!E51+'5.6. Idősek Otthona M-F.bev'!E51</f>
        <v>254</v>
      </c>
      <c r="F51" s="96">
        <f>'5.1. GAMESZ M-F.bev'!F51+'5.2. Óvoda M-F.bev.'!F51+'5.3.Bölcsőde M-F.bev.'!F51+'5.4. Könyvtár M-F.bev'!F51+'5.5.Műv. Ház M-F.bev'!F51+'5.6. Idősek Otthona M-F.bev'!F50</f>
        <v>17754</v>
      </c>
      <c r="G51" s="96">
        <f>SUM(E51:F51)</f>
        <v>18008</v>
      </c>
    </row>
    <row r="52" spans="1:7">
      <c r="A52" s="264"/>
      <c r="B52" s="264"/>
      <c r="C52" s="264"/>
      <c r="D52" s="264"/>
      <c r="E52" s="7"/>
      <c r="F52" s="7"/>
      <c r="G52" s="97"/>
    </row>
    <row r="53" spans="1:7">
      <c r="A53" s="254" t="s">
        <v>99</v>
      </c>
      <c r="B53" s="254"/>
      <c r="C53" s="254"/>
      <c r="D53" s="254"/>
      <c r="E53" s="97">
        <f>SUM(E49:E52)</f>
        <v>254</v>
      </c>
      <c r="F53" s="97">
        <f>SUM(F49:F52)</f>
        <v>17754</v>
      </c>
      <c r="G53" s="97">
        <f>SUM(G49:G52)</f>
        <v>18008</v>
      </c>
    </row>
    <row r="54" spans="1:7">
      <c r="A54" s="277"/>
      <c r="B54" s="277"/>
      <c r="C54" s="277"/>
      <c r="D54" s="277"/>
      <c r="E54" s="7"/>
      <c r="F54" s="7"/>
      <c r="G54" s="7"/>
    </row>
    <row r="55" spans="1:7">
      <c r="A55" s="254" t="s">
        <v>97</v>
      </c>
      <c r="B55" s="254"/>
      <c r="C55" s="254"/>
      <c r="D55" s="254"/>
      <c r="E55" s="97">
        <f>+E53+E47</f>
        <v>254</v>
      </c>
      <c r="F55" s="97">
        <f>+F53+F47</f>
        <v>17754</v>
      </c>
      <c r="G55" s="97">
        <f>+G53+G47</f>
        <v>18008</v>
      </c>
    </row>
  </sheetData>
  <mergeCells count="57">
    <mergeCell ref="A53:D53"/>
    <mergeCell ref="A54:D54"/>
    <mergeCell ref="A55:D55"/>
    <mergeCell ref="A47:D47"/>
    <mergeCell ref="A48:D48"/>
    <mergeCell ref="A49:D49"/>
    <mergeCell ref="A50:D50"/>
    <mergeCell ref="A51:D51"/>
    <mergeCell ref="A52:D52"/>
    <mergeCell ref="A46:D46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G33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10:D10"/>
    <mergeCell ref="A1:G1"/>
    <mergeCell ref="A3:G3"/>
    <mergeCell ref="A4:G4"/>
    <mergeCell ref="A5:D5"/>
    <mergeCell ref="E5:G5"/>
    <mergeCell ref="A6:G6"/>
    <mergeCell ref="A7:D8"/>
    <mergeCell ref="E7:E8"/>
    <mergeCell ref="F7:F8"/>
    <mergeCell ref="G7:G8"/>
    <mergeCell ref="A9:D9"/>
  </mergeCells>
  <printOptions horizontalCentered="1"/>
  <pageMargins left="0.55118110236220474" right="0.43307086614173229" top="0.43307086614173229" bottom="0.31496062992125984" header="0.35433070866141736" footer="0.23622047244094491"/>
  <pageSetup paperSize="9" orientation="portrait" r:id="rId1"/>
  <headerFooter alignWithMargins="0">
    <oddHeader>&amp;LKöltségvetési szervek összesen</oddHeader>
    <oddFooter>&amp;LVeresegyház, 2013. Február 07.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selection activeCell="H11" sqref="H11"/>
    </sheetView>
  </sheetViews>
  <sheetFormatPr defaultRowHeight="12.75"/>
  <cols>
    <col min="4" max="4" width="13.85546875" customWidth="1"/>
    <col min="5" max="5" width="12.28515625" customWidth="1"/>
    <col min="6" max="6" width="11.42578125" customWidth="1"/>
    <col min="7" max="7" width="13.85546875" customWidth="1"/>
    <col min="260" max="260" width="13.85546875" customWidth="1"/>
    <col min="261" max="261" width="12.28515625" customWidth="1"/>
    <col min="262" max="262" width="11.42578125" customWidth="1"/>
    <col min="263" max="263" width="13.85546875" customWidth="1"/>
    <col min="516" max="516" width="13.85546875" customWidth="1"/>
    <col min="517" max="517" width="12.28515625" customWidth="1"/>
    <col min="518" max="518" width="11.42578125" customWidth="1"/>
    <col min="519" max="519" width="13.85546875" customWidth="1"/>
    <col min="772" max="772" width="13.85546875" customWidth="1"/>
    <col min="773" max="773" width="12.28515625" customWidth="1"/>
    <col min="774" max="774" width="11.42578125" customWidth="1"/>
    <col min="775" max="775" width="13.85546875" customWidth="1"/>
    <col min="1028" max="1028" width="13.85546875" customWidth="1"/>
    <col min="1029" max="1029" width="12.28515625" customWidth="1"/>
    <col min="1030" max="1030" width="11.42578125" customWidth="1"/>
    <col min="1031" max="1031" width="13.85546875" customWidth="1"/>
    <col min="1284" max="1284" width="13.85546875" customWidth="1"/>
    <col min="1285" max="1285" width="12.28515625" customWidth="1"/>
    <col min="1286" max="1286" width="11.42578125" customWidth="1"/>
    <col min="1287" max="1287" width="13.85546875" customWidth="1"/>
    <col min="1540" max="1540" width="13.85546875" customWidth="1"/>
    <col min="1541" max="1541" width="12.28515625" customWidth="1"/>
    <col min="1542" max="1542" width="11.42578125" customWidth="1"/>
    <col min="1543" max="1543" width="13.85546875" customWidth="1"/>
    <col min="1796" max="1796" width="13.85546875" customWidth="1"/>
    <col min="1797" max="1797" width="12.28515625" customWidth="1"/>
    <col min="1798" max="1798" width="11.42578125" customWidth="1"/>
    <col min="1799" max="1799" width="13.85546875" customWidth="1"/>
    <col min="2052" max="2052" width="13.85546875" customWidth="1"/>
    <col min="2053" max="2053" width="12.28515625" customWidth="1"/>
    <col min="2054" max="2054" width="11.42578125" customWidth="1"/>
    <col min="2055" max="2055" width="13.85546875" customWidth="1"/>
    <col min="2308" max="2308" width="13.85546875" customWidth="1"/>
    <col min="2309" max="2309" width="12.28515625" customWidth="1"/>
    <col min="2310" max="2310" width="11.42578125" customWidth="1"/>
    <col min="2311" max="2311" width="13.85546875" customWidth="1"/>
    <col min="2564" max="2564" width="13.85546875" customWidth="1"/>
    <col min="2565" max="2565" width="12.28515625" customWidth="1"/>
    <col min="2566" max="2566" width="11.42578125" customWidth="1"/>
    <col min="2567" max="2567" width="13.85546875" customWidth="1"/>
    <col min="2820" max="2820" width="13.85546875" customWidth="1"/>
    <col min="2821" max="2821" width="12.28515625" customWidth="1"/>
    <col min="2822" max="2822" width="11.42578125" customWidth="1"/>
    <col min="2823" max="2823" width="13.85546875" customWidth="1"/>
    <col min="3076" max="3076" width="13.85546875" customWidth="1"/>
    <col min="3077" max="3077" width="12.28515625" customWidth="1"/>
    <col min="3078" max="3078" width="11.42578125" customWidth="1"/>
    <col min="3079" max="3079" width="13.85546875" customWidth="1"/>
    <col min="3332" max="3332" width="13.85546875" customWidth="1"/>
    <col min="3333" max="3333" width="12.28515625" customWidth="1"/>
    <col min="3334" max="3334" width="11.42578125" customWidth="1"/>
    <col min="3335" max="3335" width="13.85546875" customWidth="1"/>
    <col min="3588" max="3588" width="13.85546875" customWidth="1"/>
    <col min="3589" max="3589" width="12.28515625" customWidth="1"/>
    <col min="3590" max="3590" width="11.42578125" customWidth="1"/>
    <col min="3591" max="3591" width="13.85546875" customWidth="1"/>
    <col min="3844" max="3844" width="13.85546875" customWidth="1"/>
    <col min="3845" max="3845" width="12.28515625" customWidth="1"/>
    <col min="3846" max="3846" width="11.42578125" customWidth="1"/>
    <col min="3847" max="3847" width="13.85546875" customWidth="1"/>
    <col min="4100" max="4100" width="13.85546875" customWidth="1"/>
    <col min="4101" max="4101" width="12.28515625" customWidth="1"/>
    <col min="4102" max="4102" width="11.42578125" customWidth="1"/>
    <col min="4103" max="4103" width="13.85546875" customWidth="1"/>
    <col min="4356" max="4356" width="13.85546875" customWidth="1"/>
    <col min="4357" max="4357" width="12.28515625" customWidth="1"/>
    <col min="4358" max="4358" width="11.42578125" customWidth="1"/>
    <col min="4359" max="4359" width="13.85546875" customWidth="1"/>
    <col min="4612" max="4612" width="13.85546875" customWidth="1"/>
    <col min="4613" max="4613" width="12.28515625" customWidth="1"/>
    <col min="4614" max="4614" width="11.42578125" customWidth="1"/>
    <col min="4615" max="4615" width="13.85546875" customWidth="1"/>
    <col min="4868" max="4868" width="13.85546875" customWidth="1"/>
    <col min="4869" max="4869" width="12.28515625" customWidth="1"/>
    <col min="4870" max="4870" width="11.42578125" customWidth="1"/>
    <col min="4871" max="4871" width="13.85546875" customWidth="1"/>
    <col min="5124" max="5124" width="13.85546875" customWidth="1"/>
    <col min="5125" max="5125" width="12.28515625" customWidth="1"/>
    <col min="5126" max="5126" width="11.42578125" customWidth="1"/>
    <col min="5127" max="5127" width="13.85546875" customWidth="1"/>
    <col min="5380" max="5380" width="13.85546875" customWidth="1"/>
    <col min="5381" max="5381" width="12.28515625" customWidth="1"/>
    <col min="5382" max="5382" width="11.42578125" customWidth="1"/>
    <col min="5383" max="5383" width="13.85546875" customWidth="1"/>
    <col min="5636" max="5636" width="13.85546875" customWidth="1"/>
    <col min="5637" max="5637" width="12.28515625" customWidth="1"/>
    <col min="5638" max="5638" width="11.42578125" customWidth="1"/>
    <col min="5639" max="5639" width="13.85546875" customWidth="1"/>
    <col min="5892" max="5892" width="13.85546875" customWidth="1"/>
    <col min="5893" max="5893" width="12.28515625" customWidth="1"/>
    <col min="5894" max="5894" width="11.42578125" customWidth="1"/>
    <col min="5895" max="5895" width="13.85546875" customWidth="1"/>
    <col min="6148" max="6148" width="13.85546875" customWidth="1"/>
    <col min="6149" max="6149" width="12.28515625" customWidth="1"/>
    <col min="6150" max="6150" width="11.42578125" customWidth="1"/>
    <col min="6151" max="6151" width="13.85546875" customWidth="1"/>
    <col min="6404" max="6404" width="13.85546875" customWidth="1"/>
    <col min="6405" max="6405" width="12.28515625" customWidth="1"/>
    <col min="6406" max="6406" width="11.42578125" customWidth="1"/>
    <col min="6407" max="6407" width="13.85546875" customWidth="1"/>
    <col min="6660" max="6660" width="13.85546875" customWidth="1"/>
    <col min="6661" max="6661" width="12.28515625" customWidth="1"/>
    <col min="6662" max="6662" width="11.42578125" customWidth="1"/>
    <col min="6663" max="6663" width="13.85546875" customWidth="1"/>
    <col min="6916" max="6916" width="13.85546875" customWidth="1"/>
    <col min="6917" max="6917" width="12.28515625" customWidth="1"/>
    <col min="6918" max="6918" width="11.42578125" customWidth="1"/>
    <col min="6919" max="6919" width="13.85546875" customWidth="1"/>
    <col min="7172" max="7172" width="13.85546875" customWidth="1"/>
    <col min="7173" max="7173" width="12.28515625" customWidth="1"/>
    <col min="7174" max="7174" width="11.42578125" customWidth="1"/>
    <col min="7175" max="7175" width="13.85546875" customWidth="1"/>
    <col min="7428" max="7428" width="13.85546875" customWidth="1"/>
    <col min="7429" max="7429" width="12.28515625" customWidth="1"/>
    <col min="7430" max="7430" width="11.42578125" customWidth="1"/>
    <col min="7431" max="7431" width="13.85546875" customWidth="1"/>
    <col min="7684" max="7684" width="13.85546875" customWidth="1"/>
    <col min="7685" max="7685" width="12.28515625" customWidth="1"/>
    <col min="7686" max="7686" width="11.42578125" customWidth="1"/>
    <col min="7687" max="7687" width="13.85546875" customWidth="1"/>
    <col min="7940" max="7940" width="13.85546875" customWidth="1"/>
    <col min="7941" max="7941" width="12.28515625" customWidth="1"/>
    <col min="7942" max="7942" width="11.42578125" customWidth="1"/>
    <col min="7943" max="7943" width="13.85546875" customWidth="1"/>
    <col min="8196" max="8196" width="13.85546875" customWidth="1"/>
    <col min="8197" max="8197" width="12.28515625" customWidth="1"/>
    <col min="8198" max="8198" width="11.42578125" customWidth="1"/>
    <col min="8199" max="8199" width="13.85546875" customWidth="1"/>
    <col min="8452" max="8452" width="13.85546875" customWidth="1"/>
    <col min="8453" max="8453" width="12.28515625" customWidth="1"/>
    <col min="8454" max="8454" width="11.42578125" customWidth="1"/>
    <col min="8455" max="8455" width="13.85546875" customWidth="1"/>
    <col min="8708" max="8708" width="13.85546875" customWidth="1"/>
    <col min="8709" max="8709" width="12.28515625" customWidth="1"/>
    <col min="8710" max="8710" width="11.42578125" customWidth="1"/>
    <col min="8711" max="8711" width="13.85546875" customWidth="1"/>
    <col min="8964" max="8964" width="13.85546875" customWidth="1"/>
    <col min="8965" max="8965" width="12.28515625" customWidth="1"/>
    <col min="8966" max="8966" width="11.42578125" customWidth="1"/>
    <col min="8967" max="8967" width="13.85546875" customWidth="1"/>
    <col min="9220" max="9220" width="13.85546875" customWidth="1"/>
    <col min="9221" max="9221" width="12.28515625" customWidth="1"/>
    <col min="9222" max="9222" width="11.42578125" customWidth="1"/>
    <col min="9223" max="9223" width="13.85546875" customWidth="1"/>
    <col min="9476" max="9476" width="13.85546875" customWidth="1"/>
    <col min="9477" max="9477" width="12.28515625" customWidth="1"/>
    <col min="9478" max="9478" width="11.42578125" customWidth="1"/>
    <col min="9479" max="9479" width="13.85546875" customWidth="1"/>
    <col min="9732" max="9732" width="13.85546875" customWidth="1"/>
    <col min="9733" max="9733" width="12.28515625" customWidth="1"/>
    <col min="9734" max="9734" width="11.42578125" customWidth="1"/>
    <col min="9735" max="9735" width="13.85546875" customWidth="1"/>
    <col min="9988" max="9988" width="13.85546875" customWidth="1"/>
    <col min="9989" max="9989" width="12.28515625" customWidth="1"/>
    <col min="9990" max="9990" width="11.42578125" customWidth="1"/>
    <col min="9991" max="9991" width="13.85546875" customWidth="1"/>
    <col min="10244" max="10244" width="13.85546875" customWidth="1"/>
    <col min="10245" max="10245" width="12.28515625" customWidth="1"/>
    <col min="10246" max="10246" width="11.42578125" customWidth="1"/>
    <col min="10247" max="10247" width="13.85546875" customWidth="1"/>
    <col min="10500" max="10500" width="13.85546875" customWidth="1"/>
    <col min="10501" max="10501" width="12.28515625" customWidth="1"/>
    <col min="10502" max="10502" width="11.42578125" customWidth="1"/>
    <col min="10503" max="10503" width="13.85546875" customWidth="1"/>
    <col min="10756" max="10756" width="13.85546875" customWidth="1"/>
    <col min="10757" max="10757" width="12.28515625" customWidth="1"/>
    <col min="10758" max="10758" width="11.42578125" customWidth="1"/>
    <col min="10759" max="10759" width="13.85546875" customWidth="1"/>
    <col min="11012" max="11012" width="13.85546875" customWidth="1"/>
    <col min="11013" max="11013" width="12.28515625" customWidth="1"/>
    <col min="11014" max="11014" width="11.42578125" customWidth="1"/>
    <col min="11015" max="11015" width="13.85546875" customWidth="1"/>
    <col min="11268" max="11268" width="13.85546875" customWidth="1"/>
    <col min="11269" max="11269" width="12.28515625" customWidth="1"/>
    <col min="11270" max="11270" width="11.42578125" customWidth="1"/>
    <col min="11271" max="11271" width="13.85546875" customWidth="1"/>
    <col min="11524" max="11524" width="13.85546875" customWidth="1"/>
    <col min="11525" max="11525" width="12.28515625" customWidth="1"/>
    <col min="11526" max="11526" width="11.42578125" customWidth="1"/>
    <col min="11527" max="11527" width="13.85546875" customWidth="1"/>
    <col min="11780" max="11780" width="13.85546875" customWidth="1"/>
    <col min="11781" max="11781" width="12.28515625" customWidth="1"/>
    <col min="11782" max="11782" width="11.42578125" customWidth="1"/>
    <col min="11783" max="11783" width="13.85546875" customWidth="1"/>
    <col min="12036" max="12036" width="13.85546875" customWidth="1"/>
    <col min="12037" max="12037" width="12.28515625" customWidth="1"/>
    <col min="12038" max="12038" width="11.42578125" customWidth="1"/>
    <col min="12039" max="12039" width="13.85546875" customWidth="1"/>
    <col min="12292" max="12292" width="13.85546875" customWidth="1"/>
    <col min="12293" max="12293" width="12.28515625" customWidth="1"/>
    <col min="12294" max="12294" width="11.42578125" customWidth="1"/>
    <col min="12295" max="12295" width="13.85546875" customWidth="1"/>
    <col min="12548" max="12548" width="13.85546875" customWidth="1"/>
    <col min="12549" max="12549" width="12.28515625" customWidth="1"/>
    <col min="12550" max="12550" width="11.42578125" customWidth="1"/>
    <col min="12551" max="12551" width="13.85546875" customWidth="1"/>
    <col min="12804" max="12804" width="13.85546875" customWidth="1"/>
    <col min="12805" max="12805" width="12.28515625" customWidth="1"/>
    <col min="12806" max="12806" width="11.42578125" customWidth="1"/>
    <col min="12807" max="12807" width="13.85546875" customWidth="1"/>
    <col min="13060" max="13060" width="13.85546875" customWidth="1"/>
    <col min="13061" max="13061" width="12.28515625" customWidth="1"/>
    <col min="13062" max="13062" width="11.42578125" customWidth="1"/>
    <col min="13063" max="13063" width="13.85546875" customWidth="1"/>
    <col min="13316" max="13316" width="13.85546875" customWidth="1"/>
    <col min="13317" max="13317" width="12.28515625" customWidth="1"/>
    <col min="13318" max="13318" width="11.42578125" customWidth="1"/>
    <col min="13319" max="13319" width="13.85546875" customWidth="1"/>
    <col min="13572" max="13572" width="13.85546875" customWidth="1"/>
    <col min="13573" max="13573" width="12.28515625" customWidth="1"/>
    <col min="13574" max="13574" width="11.42578125" customWidth="1"/>
    <col min="13575" max="13575" width="13.85546875" customWidth="1"/>
    <col min="13828" max="13828" width="13.85546875" customWidth="1"/>
    <col min="13829" max="13829" width="12.28515625" customWidth="1"/>
    <col min="13830" max="13830" width="11.42578125" customWidth="1"/>
    <col min="13831" max="13831" width="13.85546875" customWidth="1"/>
    <col min="14084" max="14084" width="13.85546875" customWidth="1"/>
    <col min="14085" max="14085" width="12.28515625" customWidth="1"/>
    <col min="14086" max="14086" width="11.42578125" customWidth="1"/>
    <col min="14087" max="14087" width="13.85546875" customWidth="1"/>
    <col min="14340" max="14340" width="13.85546875" customWidth="1"/>
    <col min="14341" max="14341" width="12.28515625" customWidth="1"/>
    <col min="14342" max="14342" width="11.42578125" customWidth="1"/>
    <col min="14343" max="14343" width="13.85546875" customWidth="1"/>
    <col min="14596" max="14596" width="13.85546875" customWidth="1"/>
    <col min="14597" max="14597" width="12.28515625" customWidth="1"/>
    <col min="14598" max="14598" width="11.42578125" customWidth="1"/>
    <col min="14599" max="14599" width="13.85546875" customWidth="1"/>
    <col min="14852" max="14852" width="13.85546875" customWidth="1"/>
    <col min="14853" max="14853" width="12.28515625" customWidth="1"/>
    <col min="14854" max="14854" width="11.42578125" customWidth="1"/>
    <col min="14855" max="14855" width="13.85546875" customWidth="1"/>
    <col min="15108" max="15108" width="13.85546875" customWidth="1"/>
    <col min="15109" max="15109" width="12.28515625" customWidth="1"/>
    <col min="15110" max="15110" width="11.42578125" customWidth="1"/>
    <col min="15111" max="15111" width="13.85546875" customWidth="1"/>
    <col min="15364" max="15364" width="13.85546875" customWidth="1"/>
    <col min="15365" max="15365" width="12.28515625" customWidth="1"/>
    <col min="15366" max="15366" width="11.42578125" customWidth="1"/>
    <col min="15367" max="15367" width="13.85546875" customWidth="1"/>
    <col min="15620" max="15620" width="13.85546875" customWidth="1"/>
    <col min="15621" max="15621" width="12.28515625" customWidth="1"/>
    <col min="15622" max="15622" width="11.42578125" customWidth="1"/>
    <col min="15623" max="15623" width="13.85546875" customWidth="1"/>
    <col min="15876" max="15876" width="13.85546875" customWidth="1"/>
    <col min="15877" max="15877" width="12.28515625" customWidth="1"/>
    <col min="15878" max="15878" width="11.42578125" customWidth="1"/>
    <col min="15879" max="15879" width="13.85546875" customWidth="1"/>
    <col min="16132" max="16132" width="13.85546875" customWidth="1"/>
    <col min="16133" max="16133" width="12.28515625" customWidth="1"/>
    <col min="16134" max="16134" width="11.42578125" customWidth="1"/>
    <col min="16135" max="16135" width="13.85546875" customWidth="1"/>
  </cols>
  <sheetData>
    <row r="1" spans="1:8">
      <c r="A1" s="280" t="s">
        <v>336</v>
      </c>
      <c r="B1" s="280"/>
      <c r="C1" s="280"/>
      <c r="D1" s="280"/>
      <c r="E1" s="280"/>
      <c r="F1" s="280"/>
      <c r="G1" s="280"/>
    </row>
    <row r="2" spans="1:8">
      <c r="A2" s="201"/>
      <c r="B2" s="201"/>
      <c r="C2" s="201"/>
      <c r="D2" s="201"/>
      <c r="E2" s="201"/>
      <c r="F2" s="201"/>
      <c r="G2" s="201"/>
    </row>
    <row r="3" spans="1:8">
      <c r="A3" s="278" t="s">
        <v>155</v>
      </c>
      <c r="B3" s="278"/>
      <c r="C3" s="278"/>
      <c r="D3" s="278"/>
      <c r="E3" s="278"/>
      <c r="F3" s="278"/>
      <c r="G3" s="278"/>
    </row>
    <row r="4" spans="1:8">
      <c r="A4" s="328"/>
      <c r="B4" s="328"/>
      <c r="C4" s="328"/>
      <c r="D4" s="328"/>
      <c r="E4" s="328"/>
      <c r="F4" s="328"/>
      <c r="G4" s="328"/>
    </row>
    <row r="5" spans="1:8">
      <c r="A5" s="329" t="s">
        <v>100</v>
      </c>
      <c r="B5" s="330"/>
      <c r="C5" s="330"/>
      <c r="D5" s="331"/>
      <c r="E5" s="277" t="s">
        <v>294</v>
      </c>
      <c r="F5" s="277"/>
      <c r="G5" s="277"/>
    </row>
    <row r="6" spans="1:8" ht="21" customHeight="1">
      <c r="A6" s="332" t="s">
        <v>144</v>
      </c>
      <c r="B6" s="263"/>
      <c r="C6" s="263"/>
      <c r="D6" s="263"/>
      <c r="E6" s="263"/>
      <c r="F6" s="263"/>
      <c r="G6" s="263"/>
    </row>
    <row r="7" spans="1:8" ht="12.75" customHeight="1">
      <c r="A7" s="290" t="s">
        <v>3</v>
      </c>
      <c r="B7" s="290"/>
      <c r="C7" s="290"/>
      <c r="D7" s="290"/>
      <c r="E7" s="289" t="s">
        <v>83</v>
      </c>
      <c r="F7" s="289" t="s">
        <v>133</v>
      </c>
      <c r="G7" s="290" t="s">
        <v>9</v>
      </c>
    </row>
    <row r="8" spans="1:8" ht="14.25" customHeight="1">
      <c r="A8" s="290"/>
      <c r="B8" s="290"/>
      <c r="C8" s="290"/>
      <c r="D8" s="290"/>
      <c r="E8" s="289"/>
      <c r="F8" s="289"/>
      <c r="G8" s="290"/>
    </row>
    <row r="9" spans="1:8" s="31" customFormat="1">
      <c r="A9" s="255" t="s">
        <v>24</v>
      </c>
      <c r="B9" s="255"/>
      <c r="C9" s="255"/>
      <c r="D9" s="255"/>
      <c r="E9" s="97">
        <f>+'5.1.1.GAMESZ M-F. köt.'!Z9</f>
        <v>424194</v>
      </c>
      <c r="F9" s="97">
        <f>+'5.1.2.GAMESZ M-F. önk.'!O9</f>
        <v>336439</v>
      </c>
      <c r="G9" s="97">
        <f>+E9+F9</f>
        <v>760633</v>
      </c>
    </row>
    <row r="10" spans="1:8">
      <c r="A10" s="251" t="s">
        <v>11</v>
      </c>
      <c r="B10" s="251"/>
      <c r="C10" s="251"/>
      <c r="D10" s="251"/>
      <c r="E10" s="96">
        <f>+'5.1.1.GAMESZ M-F. köt.'!Z10</f>
        <v>0</v>
      </c>
      <c r="F10" s="96">
        <f>+'5.1.2.GAMESZ M-F. önk.'!O10</f>
        <v>0</v>
      </c>
      <c r="G10" s="96">
        <f t="shared" ref="G10:G29" si="0">+E10+F10</f>
        <v>0</v>
      </c>
    </row>
    <row r="11" spans="1:8">
      <c r="A11" s="265" t="s">
        <v>12</v>
      </c>
      <c r="B11" s="265"/>
      <c r="C11" s="265"/>
      <c r="D11" s="265"/>
      <c r="E11" s="96">
        <f>+'5.1.1.GAMESZ M-F. köt.'!Z11</f>
        <v>424194</v>
      </c>
      <c r="F11" s="96">
        <f>+'5.1.2.GAMESZ M-F. önk.'!O11</f>
        <v>336439</v>
      </c>
      <c r="G11" s="96">
        <f t="shared" si="0"/>
        <v>760633</v>
      </c>
      <c r="H11" s="93"/>
    </row>
    <row r="12" spans="1:8">
      <c r="A12" s="251" t="s">
        <v>17</v>
      </c>
      <c r="B12" s="251"/>
      <c r="C12" s="251"/>
      <c r="D12" s="251"/>
      <c r="E12" s="96">
        <f>+'5.1.1.GAMESZ M-F. köt.'!Z12</f>
        <v>0</v>
      </c>
      <c r="F12" s="96">
        <f>+'5.1.2.GAMESZ M-F. önk.'!O12</f>
        <v>0</v>
      </c>
      <c r="G12" s="96">
        <f t="shared" si="0"/>
        <v>0</v>
      </c>
    </row>
    <row r="13" spans="1:8">
      <c r="A13" s="251" t="s">
        <v>25</v>
      </c>
      <c r="B13" s="251"/>
      <c r="C13" s="251"/>
      <c r="D13" s="251"/>
      <c r="E13" s="96">
        <f>+'5.1.1.GAMESZ M-F. köt.'!Z13</f>
        <v>0</v>
      </c>
      <c r="F13" s="96">
        <f>+'5.1.2.GAMESZ M-F. önk.'!O13</f>
        <v>0</v>
      </c>
      <c r="G13" s="96">
        <f t="shared" si="0"/>
        <v>0</v>
      </c>
    </row>
    <row r="14" spans="1:8">
      <c r="A14" s="264"/>
      <c r="B14" s="264"/>
      <c r="C14" s="264"/>
      <c r="D14" s="264"/>
      <c r="E14" s="96"/>
      <c r="F14" s="96"/>
      <c r="G14" s="96"/>
    </row>
    <row r="15" spans="1:8">
      <c r="A15" s="264"/>
      <c r="B15" s="264"/>
      <c r="C15" s="264"/>
      <c r="D15" s="264"/>
      <c r="E15" s="96"/>
      <c r="F15" s="96"/>
      <c r="G15" s="96"/>
    </row>
    <row r="16" spans="1:8" s="31" customFormat="1">
      <c r="A16" s="254" t="s">
        <v>141</v>
      </c>
      <c r="B16" s="254"/>
      <c r="C16" s="254"/>
      <c r="D16" s="254"/>
      <c r="E16" s="97">
        <f>+'5.1.1.GAMESZ M-F. köt.'!Z16</f>
        <v>2000</v>
      </c>
      <c r="F16" s="97">
        <f>+'5.1.2.GAMESZ M-F. önk.'!O16</f>
        <v>0</v>
      </c>
      <c r="G16" s="97">
        <f t="shared" si="0"/>
        <v>2000</v>
      </c>
    </row>
    <row r="17" spans="1:7">
      <c r="A17" s="293"/>
      <c r="B17" s="293"/>
      <c r="C17" s="293"/>
      <c r="D17" s="293"/>
      <c r="E17" s="96"/>
      <c r="F17" s="96"/>
      <c r="G17" s="96"/>
    </row>
    <row r="18" spans="1:7">
      <c r="A18" s="293"/>
      <c r="B18" s="293"/>
      <c r="C18" s="293"/>
      <c r="D18" s="293"/>
      <c r="E18" s="96"/>
      <c r="F18" s="96"/>
      <c r="G18" s="96"/>
    </row>
    <row r="19" spans="1:7" s="31" customFormat="1">
      <c r="A19" s="297" t="s">
        <v>123</v>
      </c>
      <c r="B19" s="297"/>
      <c r="C19" s="297"/>
      <c r="D19" s="297"/>
      <c r="E19" s="97">
        <f>+'5.1.1.GAMESZ M-F. köt.'!Z19</f>
        <v>0</v>
      </c>
      <c r="F19" s="97">
        <f>+'5.1.2.GAMESZ M-F. önk.'!O19</f>
        <v>0</v>
      </c>
      <c r="G19" s="97">
        <f t="shared" si="0"/>
        <v>0</v>
      </c>
    </row>
    <row r="20" spans="1:7">
      <c r="A20" s="298"/>
      <c r="B20" s="298"/>
      <c r="C20" s="298"/>
      <c r="D20" s="298"/>
      <c r="E20" s="96"/>
      <c r="F20" s="96"/>
      <c r="G20" s="96"/>
    </row>
    <row r="21" spans="1:7">
      <c r="A21" s="297"/>
      <c r="B21" s="297"/>
      <c r="C21" s="297"/>
      <c r="D21" s="297"/>
      <c r="E21" s="96"/>
      <c r="F21" s="96"/>
      <c r="G21" s="96"/>
    </row>
    <row r="22" spans="1:7" s="31" customFormat="1" ht="22.5" customHeight="1">
      <c r="A22" s="294" t="s">
        <v>124</v>
      </c>
      <c r="B22" s="294"/>
      <c r="C22" s="294"/>
      <c r="D22" s="294"/>
      <c r="E22" s="97">
        <f>+'5.1.1.GAMESZ M-F. köt.'!Z22</f>
        <v>426194</v>
      </c>
      <c r="F22" s="97">
        <f>+'5.1.2.GAMESZ M-F. önk.'!O22</f>
        <v>336439</v>
      </c>
      <c r="G22" s="97">
        <f t="shared" si="0"/>
        <v>762633</v>
      </c>
    </row>
    <row r="23" spans="1:7">
      <c r="A23" s="254"/>
      <c r="B23" s="254"/>
      <c r="C23" s="254"/>
      <c r="D23" s="254"/>
      <c r="E23" s="96"/>
      <c r="F23" s="96"/>
      <c r="G23" s="96"/>
    </row>
    <row r="24" spans="1:7">
      <c r="A24" s="333" t="s">
        <v>50</v>
      </c>
      <c r="B24" s="334"/>
      <c r="C24" s="334"/>
      <c r="D24" s="335"/>
      <c r="E24" s="96">
        <f>+'5.1.1.GAMESZ M-F. köt.'!Z24</f>
        <v>0</v>
      </c>
      <c r="F24" s="96">
        <f>+'5.1.2.GAMESZ M-F. önk.'!O24</f>
        <v>0</v>
      </c>
      <c r="G24" s="96">
        <f t="shared" si="0"/>
        <v>0</v>
      </c>
    </row>
    <row r="25" spans="1:7" ht="23.25" customHeight="1">
      <c r="A25" s="260" t="s">
        <v>84</v>
      </c>
      <c r="B25" s="260"/>
      <c r="C25" s="260"/>
      <c r="D25" s="260"/>
      <c r="E25" s="96">
        <f>+'5.1.1.GAMESZ M-F. köt.'!Z25</f>
        <v>0</v>
      </c>
      <c r="F25" s="96">
        <f>+'5.1.2.GAMESZ M-F. önk.'!O25</f>
        <v>0</v>
      </c>
      <c r="G25" s="96">
        <f t="shared" si="0"/>
        <v>0</v>
      </c>
    </row>
    <row r="26" spans="1:7">
      <c r="A26" s="251" t="s">
        <v>98</v>
      </c>
      <c r="B26" s="251"/>
      <c r="C26" s="251"/>
      <c r="D26" s="251"/>
      <c r="E26" s="96">
        <f>+'5.1.1.GAMESZ M-F. köt.'!Z26</f>
        <v>362501</v>
      </c>
      <c r="F26" s="96">
        <f>+'5.1.2.GAMESZ M-F. önk.'!O26</f>
        <v>-32</v>
      </c>
      <c r="G26" s="96">
        <f t="shared" si="0"/>
        <v>362469</v>
      </c>
    </row>
    <row r="27" spans="1:7">
      <c r="A27" s="251"/>
      <c r="B27" s="251"/>
      <c r="C27" s="251"/>
      <c r="D27" s="251"/>
      <c r="E27" s="96"/>
      <c r="F27" s="96"/>
      <c r="G27" s="96"/>
    </row>
    <row r="28" spans="1:7">
      <c r="A28" s="251"/>
      <c r="B28" s="251"/>
      <c r="C28" s="251"/>
      <c r="D28" s="251"/>
      <c r="E28" s="96"/>
      <c r="F28" s="96"/>
      <c r="G28" s="96"/>
    </row>
    <row r="29" spans="1:7" s="31" customFormat="1">
      <c r="A29" s="254" t="s">
        <v>126</v>
      </c>
      <c r="B29" s="254"/>
      <c r="C29" s="254"/>
      <c r="D29" s="254"/>
      <c r="E29" s="97">
        <f>+'5.1.1.GAMESZ M-F. köt.'!Z29</f>
        <v>362501</v>
      </c>
      <c r="F29" s="97">
        <f>+'5.1.2.GAMESZ M-F. önk.'!O29</f>
        <v>-32</v>
      </c>
      <c r="G29" s="97">
        <f t="shared" si="0"/>
        <v>362469</v>
      </c>
    </row>
    <row r="30" spans="1:7">
      <c r="A30" s="277"/>
      <c r="B30" s="277"/>
      <c r="C30" s="277"/>
      <c r="D30" s="277"/>
      <c r="E30" s="96"/>
      <c r="F30" s="96"/>
      <c r="G30" s="96"/>
    </row>
    <row r="31" spans="1:7">
      <c r="A31" s="277"/>
      <c r="B31" s="277"/>
      <c r="C31" s="277"/>
      <c r="D31" s="277"/>
      <c r="E31" s="96"/>
      <c r="F31" s="96"/>
      <c r="G31" s="96"/>
    </row>
    <row r="32" spans="1:7" s="31" customFormat="1">
      <c r="A32" s="254" t="s">
        <v>87</v>
      </c>
      <c r="B32" s="254"/>
      <c r="C32" s="254"/>
      <c r="D32" s="254"/>
      <c r="E32" s="97">
        <f>+'5.1.1.GAMESZ M-F. köt.'!Z32</f>
        <v>788695</v>
      </c>
      <c r="F32" s="97">
        <f>+'5.1.2.GAMESZ M-F. önk.'!O32</f>
        <v>336407</v>
      </c>
      <c r="G32" s="97">
        <f>+E32+F32</f>
        <v>1125102</v>
      </c>
    </row>
    <row r="33" spans="1:7" ht="24.75" customHeight="1">
      <c r="A33" s="332" t="s">
        <v>145</v>
      </c>
      <c r="B33" s="332"/>
      <c r="C33" s="332"/>
      <c r="D33" s="332"/>
      <c r="E33" s="332"/>
      <c r="F33" s="332"/>
      <c r="G33" s="332"/>
    </row>
    <row r="34" spans="1:7">
      <c r="A34" s="254" t="s">
        <v>22</v>
      </c>
      <c r="B34" s="254"/>
      <c r="C34" s="254"/>
      <c r="D34" s="254"/>
      <c r="E34" s="7"/>
      <c r="F34" s="7"/>
      <c r="G34" s="7"/>
    </row>
    <row r="35" spans="1:7">
      <c r="A35" s="296" t="s">
        <v>13</v>
      </c>
      <c r="B35" s="296"/>
      <c r="C35" s="296"/>
      <c r="D35" s="296"/>
      <c r="E35" s="7"/>
      <c r="F35" s="7"/>
      <c r="G35" s="7"/>
    </row>
    <row r="36" spans="1:7">
      <c r="A36" s="314"/>
      <c r="B36" s="314"/>
      <c r="C36" s="314"/>
      <c r="D36" s="314"/>
      <c r="E36" s="7"/>
      <c r="F36" s="7"/>
      <c r="G36" s="7"/>
    </row>
    <row r="37" spans="1:7">
      <c r="A37" s="314"/>
      <c r="B37" s="314"/>
      <c r="C37" s="314"/>
      <c r="D37" s="314"/>
      <c r="E37" s="7"/>
      <c r="F37" s="7"/>
      <c r="G37" s="7"/>
    </row>
    <row r="38" spans="1:7">
      <c r="A38" s="317" t="s">
        <v>114</v>
      </c>
      <c r="B38" s="317"/>
      <c r="C38" s="317"/>
      <c r="D38" s="317"/>
      <c r="E38" s="7"/>
      <c r="F38" s="7"/>
      <c r="G38" s="7"/>
    </row>
    <row r="39" spans="1:7">
      <c r="A39" s="316"/>
      <c r="B39" s="316"/>
      <c r="C39" s="316"/>
      <c r="D39" s="316"/>
      <c r="E39" s="7"/>
      <c r="F39" s="7"/>
      <c r="G39" s="7"/>
    </row>
    <row r="40" spans="1:7">
      <c r="A40" s="336"/>
      <c r="B40" s="337"/>
      <c r="C40" s="337"/>
      <c r="D40" s="338"/>
      <c r="E40" s="7"/>
      <c r="F40" s="7"/>
      <c r="G40" s="7"/>
    </row>
    <row r="41" spans="1:7">
      <c r="A41" s="313" t="s">
        <v>119</v>
      </c>
      <c r="B41" s="313"/>
      <c r="C41" s="313"/>
      <c r="D41" s="313"/>
      <c r="E41" s="7"/>
      <c r="F41" s="7"/>
      <c r="G41" s="7"/>
    </row>
    <row r="42" spans="1:7">
      <c r="A42" s="339"/>
      <c r="B42" s="340"/>
      <c r="C42" s="340"/>
      <c r="D42" s="341"/>
      <c r="E42" s="7"/>
      <c r="F42" s="7"/>
      <c r="G42" s="7"/>
    </row>
    <row r="43" spans="1:7">
      <c r="A43" s="254"/>
      <c r="B43" s="254"/>
      <c r="C43" s="254"/>
      <c r="D43" s="254"/>
      <c r="E43" s="7"/>
      <c r="F43" s="7"/>
      <c r="G43" s="7"/>
    </row>
    <row r="44" spans="1:7">
      <c r="A44" s="297" t="s">
        <v>30</v>
      </c>
      <c r="B44" s="297"/>
      <c r="C44" s="297"/>
      <c r="D44" s="297"/>
      <c r="E44" s="7"/>
      <c r="F44" s="7"/>
      <c r="G44" s="7"/>
    </row>
    <row r="45" spans="1:7">
      <c r="A45" s="298"/>
      <c r="B45" s="298"/>
      <c r="C45" s="298"/>
      <c r="D45" s="298"/>
      <c r="E45" s="7"/>
      <c r="F45" s="7"/>
      <c r="G45" s="7"/>
    </row>
    <row r="46" spans="1:7">
      <c r="A46" s="251"/>
      <c r="B46" s="251"/>
      <c r="C46" s="251"/>
      <c r="D46" s="251"/>
      <c r="E46" s="7"/>
      <c r="F46" s="7"/>
      <c r="G46" s="7"/>
    </row>
    <row r="47" spans="1:7" ht="22.5" customHeight="1">
      <c r="A47" s="294" t="s">
        <v>125</v>
      </c>
      <c r="B47" s="294"/>
      <c r="C47" s="294"/>
      <c r="D47" s="294"/>
      <c r="E47" s="7"/>
      <c r="F47" s="7"/>
      <c r="G47" s="7"/>
    </row>
    <row r="48" spans="1:7">
      <c r="A48" s="254"/>
      <c r="B48" s="254"/>
      <c r="C48" s="254"/>
      <c r="D48" s="254"/>
      <c r="E48" s="7"/>
      <c r="F48" s="7"/>
      <c r="G48" s="7"/>
    </row>
    <row r="49" spans="1:7">
      <c r="A49" s="296" t="s">
        <v>50</v>
      </c>
      <c r="B49" s="296"/>
      <c r="C49" s="296"/>
      <c r="D49" s="296"/>
      <c r="E49" s="7"/>
      <c r="F49" s="7"/>
      <c r="G49" s="7"/>
    </row>
    <row r="50" spans="1:7" ht="22.5" customHeight="1">
      <c r="A50" s="260" t="s">
        <v>84</v>
      </c>
      <c r="B50" s="260"/>
      <c r="C50" s="260"/>
      <c r="D50" s="260"/>
      <c r="E50" s="7"/>
      <c r="F50" s="7"/>
      <c r="G50" s="7"/>
    </row>
    <row r="51" spans="1:7">
      <c r="A51" s="251" t="s">
        <v>98</v>
      </c>
      <c r="B51" s="251"/>
      <c r="C51" s="251"/>
      <c r="D51" s="251"/>
      <c r="E51" s="96"/>
      <c r="F51" s="88">
        <f>+'5.1.2.GAMESZ M-F. önk.'!O51</f>
        <v>17754</v>
      </c>
      <c r="G51" s="96">
        <f>SUM(E51:F51)</f>
        <v>17754</v>
      </c>
    </row>
    <row r="52" spans="1:7">
      <c r="A52" s="264"/>
      <c r="B52" s="264"/>
      <c r="C52" s="264"/>
      <c r="D52" s="264"/>
      <c r="E52" s="7"/>
      <c r="F52" s="7"/>
      <c r="G52" s="7"/>
    </row>
    <row r="53" spans="1:7">
      <c r="A53" s="254" t="s">
        <v>99</v>
      </c>
      <c r="B53" s="254"/>
      <c r="C53" s="254"/>
      <c r="D53" s="254"/>
      <c r="E53" s="97">
        <f>SUM(E49:E51)</f>
        <v>0</v>
      </c>
      <c r="F53" s="97">
        <f>SUM(F49:F51)</f>
        <v>17754</v>
      </c>
      <c r="G53" s="97">
        <f>+G51+G47</f>
        <v>17754</v>
      </c>
    </row>
    <row r="54" spans="1:7">
      <c r="A54" s="277"/>
      <c r="B54" s="277"/>
      <c r="C54" s="277"/>
      <c r="D54" s="277"/>
      <c r="E54" s="7"/>
      <c r="F54" s="7"/>
      <c r="G54" s="7"/>
    </row>
    <row r="55" spans="1:7">
      <c r="A55" s="254" t="s">
        <v>97</v>
      </c>
      <c r="B55" s="254"/>
      <c r="C55" s="254"/>
      <c r="D55" s="254"/>
      <c r="E55" s="188">
        <f>+E47+E53</f>
        <v>0</v>
      </c>
      <c r="F55" s="188">
        <f>+F47+F53</f>
        <v>17754</v>
      </c>
      <c r="G55" s="188">
        <f>+G47+G53</f>
        <v>17754</v>
      </c>
    </row>
  </sheetData>
  <mergeCells count="57">
    <mergeCell ref="A10:D10"/>
    <mergeCell ref="A1:G1"/>
    <mergeCell ref="A3:G3"/>
    <mergeCell ref="A4:G4"/>
    <mergeCell ref="A5:D5"/>
    <mergeCell ref="E5:G5"/>
    <mergeCell ref="A6:G6"/>
    <mergeCell ref="A7:D8"/>
    <mergeCell ref="E7:E8"/>
    <mergeCell ref="F7:F8"/>
    <mergeCell ref="G7:G8"/>
    <mergeCell ref="A9:D9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G33"/>
    <mergeCell ref="A46:D46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3:D53"/>
    <mergeCell ref="A54:D54"/>
    <mergeCell ref="A55:D55"/>
    <mergeCell ref="A47:D47"/>
    <mergeCell ref="A48:D48"/>
    <mergeCell ref="A49:D49"/>
    <mergeCell ref="A50:D50"/>
    <mergeCell ref="A51:D51"/>
    <mergeCell ref="A52:D52"/>
  </mergeCells>
  <printOptions horizontalCentered="1"/>
  <pageMargins left="0.55118110236220474" right="0.43307086614173229" top="0.59055118110236227" bottom="0.31496062992125984" header="0.27559055118110237" footer="0.23622047244094491"/>
  <pageSetup paperSize="9" orientation="portrait" r:id="rId1"/>
  <headerFooter alignWithMargins="0">
    <oddHeader>&amp;LGAZDASÁGI MŰSZAKI ELLÁTÓ SZERVEZET</oddHeader>
    <oddFooter>&amp;LVeresegyház, 2013. Február 07.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55"/>
  <sheetViews>
    <sheetView view="pageLayout" topLeftCell="K1" zoomScaleNormal="100" workbookViewId="0">
      <selection activeCell="S2" sqref="S2"/>
    </sheetView>
  </sheetViews>
  <sheetFormatPr defaultRowHeight="12.75"/>
  <cols>
    <col min="4" max="4" width="13.85546875" customWidth="1"/>
    <col min="5" max="26" width="11.42578125" customWidth="1"/>
    <col min="257" max="257" width="13.85546875" customWidth="1"/>
    <col min="258" max="258" width="11.85546875" customWidth="1"/>
    <col min="259" max="280" width="11.42578125" customWidth="1"/>
    <col min="281" max="281" width="12.5703125" customWidth="1"/>
    <col min="513" max="513" width="13.85546875" customWidth="1"/>
    <col min="514" max="514" width="11.85546875" customWidth="1"/>
    <col min="515" max="536" width="11.42578125" customWidth="1"/>
    <col min="537" max="537" width="12.5703125" customWidth="1"/>
    <col min="769" max="769" width="13.85546875" customWidth="1"/>
    <col min="770" max="770" width="11.85546875" customWidth="1"/>
    <col min="771" max="792" width="11.42578125" customWidth="1"/>
    <col min="793" max="793" width="12.5703125" customWidth="1"/>
    <col min="1025" max="1025" width="13.85546875" customWidth="1"/>
    <col min="1026" max="1026" width="11.85546875" customWidth="1"/>
    <col min="1027" max="1048" width="11.42578125" customWidth="1"/>
    <col min="1049" max="1049" width="12.5703125" customWidth="1"/>
    <col min="1281" max="1281" width="13.85546875" customWidth="1"/>
    <col min="1282" max="1282" width="11.85546875" customWidth="1"/>
    <col min="1283" max="1304" width="11.42578125" customWidth="1"/>
    <col min="1305" max="1305" width="12.5703125" customWidth="1"/>
    <col min="1537" max="1537" width="13.85546875" customWidth="1"/>
    <col min="1538" max="1538" width="11.85546875" customWidth="1"/>
    <col min="1539" max="1560" width="11.42578125" customWidth="1"/>
    <col min="1561" max="1561" width="12.5703125" customWidth="1"/>
    <col min="1793" max="1793" width="13.85546875" customWidth="1"/>
    <col min="1794" max="1794" width="11.85546875" customWidth="1"/>
    <col min="1795" max="1816" width="11.42578125" customWidth="1"/>
    <col min="1817" max="1817" width="12.5703125" customWidth="1"/>
    <col min="2049" max="2049" width="13.85546875" customWidth="1"/>
    <col min="2050" max="2050" width="11.85546875" customWidth="1"/>
    <col min="2051" max="2072" width="11.42578125" customWidth="1"/>
    <col min="2073" max="2073" width="12.5703125" customWidth="1"/>
    <col min="2305" max="2305" width="13.85546875" customWidth="1"/>
    <col min="2306" max="2306" width="11.85546875" customWidth="1"/>
    <col min="2307" max="2328" width="11.42578125" customWidth="1"/>
    <col min="2329" max="2329" width="12.5703125" customWidth="1"/>
    <col min="2561" max="2561" width="13.85546875" customWidth="1"/>
    <col min="2562" max="2562" width="11.85546875" customWidth="1"/>
    <col min="2563" max="2584" width="11.42578125" customWidth="1"/>
    <col min="2585" max="2585" width="12.5703125" customWidth="1"/>
    <col min="2817" max="2817" width="13.85546875" customWidth="1"/>
    <col min="2818" max="2818" width="11.85546875" customWidth="1"/>
    <col min="2819" max="2840" width="11.42578125" customWidth="1"/>
    <col min="2841" max="2841" width="12.5703125" customWidth="1"/>
    <col min="3073" max="3073" width="13.85546875" customWidth="1"/>
    <col min="3074" max="3074" width="11.85546875" customWidth="1"/>
    <col min="3075" max="3096" width="11.42578125" customWidth="1"/>
    <col min="3097" max="3097" width="12.5703125" customWidth="1"/>
    <col min="3329" max="3329" width="13.85546875" customWidth="1"/>
    <col min="3330" max="3330" width="11.85546875" customWidth="1"/>
    <col min="3331" max="3352" width="11.42578125" customWidth="1"/>
    <col min="3353" max="3353" width="12.5703125" customWidth="1"/>
    <col min="3585" max="3585" width="13.85546875" customWidth="1"/>
    <col min="3586" max="3586" width="11.85546875" customWidth="1"/>
    <col min="3587" max="3608" width="11.42578125" customWidth="1"/>
    <col min="3609" max="3609" width="12.5703125" customWidth="1"/>
    <col min="3841" max="3841" width="13.85546875" customWidth="1"/>
    <col min="3842" max="3842" width="11.85546875" customWidth="1"/>
    <col min="3843" max="3864" width="11.42578125" customWidth="1"/>
    <col min="3865" max="3865" width="12.5703125" customWidth="1"/>
    <col min="4097" max="4097" width="13.85546875" customWidth="1"/>
    <col min="4098" max="4098" width="11.85546875" customWidth="1"/>
    <col min="4099" max="4120" width="11.42578125" customWidth="1"/>
    <col min="4121" max="4121" width="12.5703125" customWidth="1"/>
    <col min="4353" max="4353" width="13.85546875" customWidth="1"/>
    <col min="4354" max="4354" width="11.85546875" customWidth="1"/>
    <col min="4355" max="4376" width="11.42578125" customWidth="1"/>
    <col min="4377" max="4377" width="12.5703125" customWidth="1"/>
    <col min="4609" max="4609" width="13.85546875" customWidth="1"/>
    <col min="4610" max="4610" width="11.85546875" customWidth="1"/>
    <col min="4611" max="4632" width="11.42578125" customWidth="1"/>
    <col min="4633" max="4633" width="12.5703125" customWidth="1"/>
    <col min="4865" max="4865" width="13.85546875" customWidth="1"/>
    <col min="4866" max="4866" width="11.85546875" customWidth="1"/>
    <col min="4867" max="4888" width="11.42578125" customWidth="1"/>
    <col min="4889" max="4889" width="12.5703125" customWidth="1"/>
    <col min="5121" max="5121" width="13.85546875" customWidth="1"/>
    <col min="5122" max="5122" width="11.85546875" customWidth="1"/>
    <col min="5123" max="5144" width="11.42578125" customWidth="1"/>
    <col min="5145" max="5145" width="12.5703125" customWidth="1"/>
    <col min="5377" max="5377" width="13.85546875" customWidth="1"/>
    <col min="5378" max="5378" width="11.85546875" customWidth="1"/>
    <col min="5379" max="5400" width="11.42578125" customWidth="1"/>
    <col min="5401" max="5401" width="12.5703125" customWidth="1"/>
    <col min="5633" max="5633" width="13.85546875" customWidth="1"/>
    <col min="5634" max="5634" width="11.85546875" customWidth="1"/>
    <col min="5635" max="5656" width="11.42578125" customWidth="1"/>
    <col min="5657" max="5657" width="12.5703125" customWidth="1"/>
    <col min="5889" max="5889" width="13.85546875" customWidth="1"/>
    <col min="5890" max="5890" width="11.85546875" customWidth="1"/>
    <col min="5891" max="5912" width="11.42578125" customWidth="1"/>
    <col min="5913" max="5913" width="12.5703125" customWidth="1"/>
    <col min="6145" max="6145" width="13.85546875" customWidth="1"/>
    <col min="6146" max="6146" width="11.85546875" customWidth="1"/>
    <col min="6147" max="6168" width="11.42578125" customWidth="1"/>
    <col min="6169" max="6169" width="12.5703125" customWidth="1"/>
    <col min="6401" max="6401" width="13.85546875" customWidth="1"/>
    <col min="6402" max="6402" width="11.85546875" customWidth="1"/>
    <col min="6403" max="6424" width="11.42578125" customWidth="1"/>
    <col min="6425" max="6425" width="12.5703125" customWidth="1"/>
    <col min="6657" max="6657" width="13.85546875" customWidth="1"/>
    <col min="6658" max="6658" width="11.85546875" customWidth="1"/>
    <col min="6659" max="6680" width="11.42578125" customWidth="1"/>
    <col min="6681" max="6681" width="12.5703125" customWidth="1"/>
    <col min="6913" max="6913" width="13.85546875" customWidth="1"/>
    <col min="6914" max="6914" width="11.85546875" customWidth="1"/>
    <col min="6915" max="6936" width="11.42578125" customWidth="1"/>
    <col min="6937" max="6937" width="12.5703125" customWidth="1"/>
    <col min="7169" max="7169" width="13.85546875" customWidth="1"/>
    <col min="7170" max="7170" width="11.85546875" customWidth="1"/>
    <col min="7171" max="7192" width="11.42578125" customWidth="1"/>
    <col min="7193" max="7193" width="12.5703125" customWidth="1"/>
    <col min="7425" max="7425" width="13.85546875" customWidth="1"/>
    <col min="7426" max="7426" width="11.85546875" customWidth="1"/>
    <col min="7427" max="7448" width="11.42578125" customWidth="1"/>
    <col min="7449" max="7449" width="12.5703125" customWidth="1"/>
    <col min="7681" max="7681" width="13.85546875" customWidth="1"/>
    <col min="7682" max="7682" width="11.85546875" customWidth="1"/>
    <col min="7683" max="7704" width="11.42578125" customWidth="1"/>
    <col min="7705" max="7705" width="12.5703125" customWidth="1"/>
    <col min="7937" max="7937" width="13.85546875" customWidth="1"/>
    <col min="7938" max="7938" width="11.85546875" customWidth="1"/>
    <col min="7939" max="7960" width="11.42578125" customWidth="1"/>
    <col min="7961" max="7961" width="12.5703125" customWidth="1"/>
    <col min="8193" max="8193" width="13.85546875" customWidth="1"/>
    <col min="8194" max="8194" width="11.85546875" customWidth="1"/>
    <col min="8195" max="8216" width="11.42578125" customWidth="1"/>
    <col min="8217" max="8217" width="12.5703125" customWidth="1"/>
    <col min="8449" max="8449" width="13.85546875" customWidth="1"/>
    <col min="8450" max="8450" width="11.85546875" customWidth="1"/>
    <col min="8451" max="8472" width="11.42578125" customWidth="1"/>
    <col min="8473" max="8473" width="12.5703125" customWidth="1"/>
    <col min="8705" max="8705" width="13.85546875" customWidth="1"/>
    <col min="8706" max="8706" width="11.85546875" customWidth="1"/>
    <col min="8707" max="8728" width="11.42578125" customWidth="1"/>
    <col min="8729" max="8729" width="12.5703125" customWidth="1"/>
    <col min="8961" max="8961" width="13.85546875" customWidth="1"/>
    <col min="8962" max="8962" width="11.85546875" customWidth="1"/>
    <col min="8963" max="8984" width="11.42578125" customWidth="1"/>
    <col min="8985" max="8985" width="12.5703125" customWidth="1"/>
    <col min="9217" max="9217" width="13.85546875" customWidth="1"/>
    <col min="9218" max="9218" width="11.85546875" customWidth="1"/>
    <col min="9219" max="9240" width="11.42578125" customWidth="1"/>
    <col min="9241" max="9241" width="12.5703125" customWidth="1"/>
    <col min="9473" max="9473" width="13.85546875" customWidth="1"/>
    <col min="9474" max="9474" width="11.85546875" customWidth="1"/>
    <col min="9475" max="9496" width="11.42578125" customWidth="1"/>
    <col min="9497" max="9497" width="12.5703125" customWidth="1"/>
    <col min="9729" max="9729" width="13.85546875" customWidth="1"/>
    <col min="9730" max="9730" width="11.85546875" customWidth="1"/>
    <col min="9731" max="9752" width="11.42578125" customWidth="1"/>
    <col min="9753" max="9753" width="12.5703125" customWidth="1"/>
    <col min="9985" max="9985" width="13.85546875" customWidth="1"/>
    <col min="9986" max="9986" width="11.85546875" customWidth="1"/>
    <col min="9987" max="10008" width="11.42578125" customWidth="1"/>
    <col min="10009" max="10009" width="12.5703125" customWidth="1"/>
    <col min="10241" max="10241" width="13.85546875" customWidth="1"/>
    <col min="10242" max="10242" width="11.85546875" customWidth="1"/>
    <col min="10243" max="10264" width="11.42578125" customWidth="1"/>
    <col min="10265" max="10265" width="12.5703125" customWidth="1"/>
    <col min="10497" max="10497" width="13.85546875" customWidth="1"/>
    <col min="10498" max="10498" width="11.85546875" customWidth="1"/>
    <col min="10499" max="10520" width="11.42578125" customWidth="1"/>
    <col min="10521" max="10521" width="12.5703125" customWidth="1"/>
    <col min="10753" max="10753" width="13.85546875" customWidth="1"/>
    <col min="10754" max="10754" width="11.85546875" customWidth="1"/>
    <col min="10755" max="10776" width="11.42578125" customWidth="1"/>
    <col min="10777" max="10777" width="12.5703125" customWidth="1"/>
    <col min="11009" max="11009" width="13.85546875" customWidth="1"/>
    <col min="11010" max="11010" width="11.85546875" customWidth="1"/>
    <col min="11011" max="11032" width="11.42578125" customWidth="1"/>
    <col min="11033" max="11033" width="12.5703125" customWidth="1"/>
    <col min="11265" max="11265" width="13.85546875" customWidth="1"/>
    <col min="11266" max="11266" width="11.85546875" customWidth="1"/>
    <col min="11267" max="11288" width="11.42578125" customWidth="1"/>
    <col min="11289" max="11289" width="12.5703125" customWidth="1"/>
    <col min="11521" max="11521" width="13.85546875" customWidth="1"/>
    <col min="11522" max="11522" width="11.85546875" customWidth="1"/>
    <col min="11523" max="11544" width="11.42578125" customWidth="1"/>
    <col min="11545" max="11545" width="12.5703125" customWidth="1"/>
    <col min="11777" max="11777" width="13.85546875" customWidth="1"/>
    <col min="11778" max="11778" width="11.85546875" customWidth="1"/>
    <col min="11779" max="11800" width="11.42578125" customWidth="1"/>
    <col min="11801" max="11801" width="12.5703125" customWidth="1"/>
    <col min="12033" max="12033" width="13.85546875" customWidth="1"/>
    <col min="12034" max="12034" width="11.85546875" customWidth="1"/>
    <col min="12035" max="12056" width="11.42578125" customWidth="1"/>
    <col min="12057" max="12057" width="12.5703125" customWidth="1"/>
    <col min="12289" max="12289" width="13.85546875" customWidth="1"/>
    <col min="12290" max="12290" width="11.85546875" customWidth="1"/>
    <col min="12291" max="12312" width="11.42578125" customWidth="1"/>
    <col min="12313" max="12313" width="12.5703125" customWidth="1"/>
    <col min="12545" max="12545" width="13.85546875" customWidth="1"/>
    <col min="12546" max="12546" width="11.85546875" customWidth="1"/>
    <col min="12547" max="12568" width="11.42578125" customWidth="1"/>
    <col min="12569" max="12569" width="12.5703125" customWidth="1"/>
    <col min="12801" max="12801" width="13.85546875" customWidth="1"/>
    <col min="12802" max="12802" width="11.85546875" customWidth="1"/>
    <col min="12803" max="12824" width="11.42578125" customWidth="1"/>
    <col min="12825" max="12825" width="12.5703125" customWidth="1"/>
    <col min="13057" max="13057" width="13.85546875" customWidth="1"/>
    <col min="13058" max="13058" width="11.85546875" customWidth="1"/>
    <col min="13059" max="13080" width="11.42578125" customWidth="1"/>
    <col min="13081" max="13081" width="12.5703125" customWidth="1"/>
    <col min="13313" max="13313" width="13.85546875" customWidth="1"/>
    <col min="13314" max="13314" width="11.85546875" customWidth="1"/>
    <col min="13315" max="13336" width="11.42578125" customWidth="1"/>
    <col min="13337" max="13337" width="12.5703125" customWidth="1"/>
    <col min="13569" max="13569" width="13.85546875" customWidth="1"/>
    <col min="13570" max="13570" width="11.85546875" customWidth="1"/>
    <col min="13571" max="13592" width="11.42578125" customWidth="1"/>
    <col min="13593" max="13593" width="12.5703125" customWidth="1"/>
    <col min="13825" max="13825" width="13.85546875" customWidth="1"/>
    <col min="13826" max="13826" width="11.85546875" customWidth="1"/>
    <col min="13827" max="13848" width="11.42578125" customWidth="1"/>
    <col min="13849" max="13849" width="12.5703125" customWidth="1"/>
    <col min="14081" max="14081" width="13.85546875" customWidth="1"/>
    <col min="14082" max="14082" width="11.85546875" customWidth="1"/>
    <col min="14083" max="14104" width="11.42578125" customWidth="1"/>
    <col min="14105" max="14105" width="12.5703125" customWidth="1"/>
    <col min="14337" max="14337" width="13.85546875" customWidth="1"/>
    <col min="14338" max="14338" width="11.85546875" customWidth="1"/>
    <col min="14339" max="14360" width="11.42578125" customWidth="1"/>
    <col min="14361" max="14361" width="12.5703125" customWidth="1"/>
    <col min="14593" max="14593" width="13.85546875" customWidth="1"/>
    <col min="14594" max="14594" width="11.85546875" customWidth="1"/>
    <col min="14595" max="14616" width="11.42578125" customWidth="1"/>
    <col min="14617" max="14617" width="12.5703125" customWidth="1"/>
    <col min="14849" max="14849" width="13.85546875" customWidth="1"/>
    <col min="14850" max="14850" width="11.85546875" customWidth="1"/>
    <col min="14851" max="14872" width="11.42578125" customWidth="1"/>
    <col min="14873" max="14873" width="12.5703125" customWidth="1"/>
    <col min="15105" max="15105" width="13.85546875" customWidth="1"/>
    <col min="15106" max="15106" width="11.85546875" customWidth="1"/>
    <col min="15107" max="15128" width="11.42578125" customWidth="1"/>
    <col min="15129" max="15129" width="12.5703125" customWidth="1"/>
    <col min="15361" max="15361" width="13.85546875" customWidth="1"/>
    <col min="15362" max="15362" width="11.85546875" customWidth="1"/>
    <col min="15363" max="15384" width="11.42578125" customWidth="1"/>
    <col min="15385" max="15385" width="12.5703125" customWidth="1"/>
    <col min="15617" max="15617" width="13.85546875" customWidth="1"/>
    <col min="15618" max="15618" width="11.85546875" customWidth="1"/>
    <col min="15619" max="15640" width="11.42578125" customWidth="1"/>
    <col min="15641" max="15641" width="12.5703125" customWidth="1"/>
    <col min="15873" max="15873" width="13.85546875" customWidth="1"/>
    <col min="15874" max="15874" width="11.85546875" customWidth="1"/>
    <col min="15875" max="15896" width="11.42578125" customWidth="1"/>
    <col min="15897" max="15897" width="12.5703125" customWidth="1"/>
    <col min="16129" max="16129" width="13.85546875" customWidth="1"/>
    <col min="16130" max="16130" width="11.85546875" customWidth="1"/>
    <col min="16131" max="16152" width="11.42578125" customWidth="1"/>
    <col min="16153" max="16153" width="12.5703125" customWidth="1"/>
  </cols>
  <sheetData>
    <row r="1" spans="1:35">
      <c r="A1" s="345"/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345"/>
      <c r="AA1" s="346"/>
      <c r="AB1" s="346"/>
      <c r="AC1" s="346"/>
      <c r="AD1" s="346"/>
      <c r="AE1" s="346"/>
      <c r="AF1" s="346"/>
    </row>
    <row r="2" spans="1:35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</row>
    <row r="3" spans="1:35">
      <c r="A3" s="278" t="s">
        <v>102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39" t="s">
        <v>416</v>
      </c>
      <c r="T3" s="278" t="s">
        <v>417</v>
      </c>
      <c r="U3" s="278"/>
      <c r="V3" s="278"/>
      <c r="W3" s="278"/>
      <c r="X3" s="278"/>
      <c r="Y3" s="278"/>
      <c r="Z3" s="278"/>
      <c r="AA3" s="239"/>
      <c r="AB3" s="239"/>
      <c r="AC3" s="239"/>
      <c r="AD3" s="239"/>
      <c r="AE3" s="239"/>
      <c r="AF3" s="239"/>
      <c r="AG3" s="239"/>
      <c r="AH3" s="239"/>
      <c r="AI3" s="239"/>
    </row>
    <row r="4" spans="1:35" ht="17.25" customHeight="1">
      <c r="A4" s="328" t="s">
        <v>127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242"/>
      <c r="U4" s="242"/>
      <c r="V4" s="242"/>
      <c r="W4" s="242" t="s">
        <v>148</v>
      </c>
      <c r="X4" s="242"/>
      <c r="Y4" s="242"/>
    </row>
    <row r="5" spans="1:35">
      <c r="A5" s="329" t="s">
        <v>100</v>
      </c>
      <c r="B5" s="330"/>
      <c r="C5" s="330"/>
      <c r="D5" s="331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</row>
    <row r="6" spans="1:35" ht="21" customHeight="1">
      <c r="A6" s="332" t="s">
        <v>413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</row>
    <row r="7" spans="1:35" ht="18" customHeight="1">
      <c r="A7" s="290" t="s">
        <v>3</v>
      </c>
      <c r="B7" s="290"/>
      <c r="C7" s="290"/>
      <c r="D7" s="290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</row>
    <row r="8" spans="1:35" s="191" customFormat="1" ht="81">
      <c r="A8" s="290"/>
      <c r="B8" s="290"/>
      <c r="C8" s="290"/>
      <c r="D8" s="290"/>
      <c r="E8" s="91" t="s">
        <v>376</v>
      </c>
      <c r="F8" s="91" t="s">
        <v>377</v>
      </c>
      <c r="G8" s="91" t="s">
        <v>378</v>
      </c>
      <c r="H8" s="91" t="s">
        <v>379</v>
      </c>
      <c r="I8" s="91" t="s">
        <v>380</v>
      </c>
      <c r="J8" s="91" t="s">
        <v>381</v>
      </c>
      <c r="K8" s="91" t="s">
        <v>382</v>
      </c>
      <c r="L8" s="91" t="s">
        <v>383</v>
      </c>
      <c r="M8" s="91" t="s">
        <v>384</v>
      </c>
      <c r="N8" s="91" t="s">
        <v>385</v>
      </c>
      <c r="O8" s="91" t="s">
        <v>303</v>
      </c>
      <c r="P8" s="91" t="s">
        <v>386</v>
      </c>
      <c r="Q8" s="91" t="s">
        <v>387</v>
      </c>
      <c r="R8" s="91" t="s">
        <v>388</v>
      </c>
      <c r="S8" s="91" t="s">
        <v>389</v>
      </c>
      <c r="T8" s="91" t="s">
        <v>390</v>
      </c>
      <c r="U8" s="91" t="s">
        <v>391</v>
      </c>
      <c r="V8" s="91" t="s">
        <v>392</v>
      </c>
      <c r="W8" s="91" t="s">
        <v>393</v>
      </c>
      <c r="X8" s="91" t="s">
        <v>394</v>
      </c>
      <c r="Y8" s="91" t="s">
        <v>395</v>
      </c>
      <c r="Z8" s="194" t="s">
        <v>6</v>
      </c>
    </row>
    <row r="9" spans="1:35" s="31" customFormat="1">
      <c r="A9" s="255" t="s">
        <v>24</v>
      </c>
      <c r="B9" s="255"/>
      <c r="C9" s="255"/>
      <c r="D9" s="255"/>
      <c r="E9" s="97">
        <f>SUM(E10:E13)</f>
        <v>9250</v>
      </c>
      <c r="F9" s="97">
        <f t="shared" ref="F9:X9" si="0">SUM(F10:F13)</f>
        <v>6355</v>
      </c>
      <c r="G9" s="97">
        <f t="shared" si="0"/>
        <v>234280</v>
      </c>
      <c r="H9" s="97">
        <f t="shared" si="0"/>
        <v>13</v>
      </c>
      <c r="I9" s="97">
        <f t="shared" si="0"/>
        <v>0</v>
      </c>
      <c r="J9" s="97">
        <f t="shared" si="0"/>
        <v>4</v>
      </c>
      <c r="K9" s="230">
        <f t="shared" si="0"/>
        <v>77846</v>
      </c>
      <c r="L9" s="230">
        <f t="shared" si="0"/>
        <v>250</v>
      </c>
      <c r="M9" s="230">
        <f t="shared" si="0"/>
        <v>300</v>
      </c>
      <c r="N9" s="97">
        <f t="shared" si="0"/>
        <v>23750</v>
      </c>
      <c r="O9" s="97">
        <f t="shared" si="0"/>
        <v>0</v>
      </c>
      <c r="P9" s="97">
        <f t="shared" si="0"/>
        <v>76</v>
      </c>
      <c r="Q9" s="97">
        <f t="shared" si="0"/>
        <v>0</v>
      </c>
      <c r="R9" s="97">
        <f t="shared" si="0"/>
        <v>0</v>
      </c>
      <c r="S9" s="97">
        <f t="shared" si="0"/>
        <v>0</v>
      </c>
      <c r="T9" s="97">
        <f t="shared" si="0"/>
        <v>0</v>
      </c>
      <c r="U9" s="97">
        <f t="shared" si="0"/>
        <v>0</v>
      </c>
      <c r="V9" s="97">
        <f t="shared" si="0"/>
        <v>0</v>
      </c>
      <c r="W9" s="97">
        <f t="shared" si="0"/>
        <v>0</v>
      </c>
      <c r="X9" s="97">
        <f t="shared" si="0"/>
        <v>70375</v>
      </c>
      <c r="Y9" s="97">
        <f>SUM(Y10:Y13)</f>
        <v>1695</v>
      </c>
      <c r="Z9" s="97">
        <f>SUM(E9:Y9)</f>
        <v>424194</v>
      </c>
    </row>
    <row r="10" spans="1:35">
      <c r="A10" s="251" t="s">
        <v>11</v>
      </c>
      <c r="B10" s="251"/>
      <c r="C10" s="251"/>
      <c r="D10" s="251"/>
      <c r="E10" s="88"/>
      <c r="F10" s="88"/>
      <c r="G10" s="88"/>
      <c r="H10" s="88"/>
      <c r="I10" s="88"/>
      <c r="J10" s="88"/>
      <c r="K10" s="195"/>
      <c r="L10" s="195"/>
      <c r="M10" s="195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96">
        <f>SUM(E10:Y10)</f>
        <v>0</v>
      </c>
    </row>
    <row r="11" spans="1:35">
      <c r="A11" s="265" t="s">
        <v>12</v>
      </c>
      <c r="B11" s="265"/>
      <c r="C11" s="265"/>
      <c r="D11" s="265"/>
      <c r="E11" s="88">
        <v>9250</v>
      </c>
      <c r="F11" s="88">
        <v>6355</v>
      </c>
      <c r="G11" s="88">
        <v>234280</v>
      </c>
      <c r="H11" s="88">
        <v>13</v>
      </c>
      <c r="I11" s="88">
        <v>0</v>
      </c>
      <c r="J11" s="88">
        <v>4</v>
      </c>
      <c r="K11" s="195">
        <v>77846</v>
      </c>
      <c r="L11" s="195">
        <v>250</v>
      </c>
      <c r="M11" s="195">
        <v>300</v>
      </c>
      <c r="N11" s="88">
        <v>23750</v>
      </c>
      <c r="O11" s="88">
        <v>0</v>
      </c>
      <c r="P11" s="88">
        <v>76</v>
      </c>
      <c r="Q11" s="88">
        <v>0</v>
      </c>
      <c r="R11" s="88">
        <v>0</v>
      </c>
      <c r="S11" s="88">
        <v>0</v>
      </c>
      <c r="T11" s="88">
        <v>0</v>
      </c>
      <c r="U11" s="88">
        <v>0</v>
      </c>
      <c r="V11" s="88">
        <v>0</v>
      </c>
      <c r="W11" s="88">
        <v>0</v>
      </c>
      <c r="X11" s="88">
        <v>70375</v>
      </c>
      <c r="Y11" s="88">
        <v>1695</v>
      </c>
      <c r="Z11" s="96">
        <f>SUM(E11:Y11)</f>
        <v>424194</v>
      </c>
    </row>
    <row r="12" spans="1:35">
      <c r="A12" s="251" t="s">
        <v>17</v>
      </c>
      <c r="B12" s="251"/>
      <c r="C12" s="251"/>
      <c r="D12" s="251"/>
      <c r="E12" s="88"/>
      <c r="F12" s="88"/>
      <c r="G12" s="88"/>
      <c r="H12" s="88"/>
      <c r="I12" s="88"/>
      <c r="J12" s="88"/>
      <c r="K12" s="195"/>
      <c r="L12" s="195"/>
      <c r="M12" s="195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96">
        <f>SUM(E12:Y12)</f>
        <v>0</v>
      </c>
    </row>
    <row r="13" spans="1:35">
      <c r="A13" s="251" t="s">
        <v>25</v>
      </c>
      <c r="B13" s="251"/>
      <c r="C13" s="251"/>
      <c r="D13" s="251"/>
      <c r="E13" s="88"/>
      <c r="F13" s="88"/>
      <c r="G13" s="88"/>
      <c r="H13" s="88"/>
      <c r="I13" s="88"/>
      <c r="J13" s="88"/>
      <c r="K13" s="195"/>
      <c r="L13" s="195"/>
      <c r="M13" s="195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96">
        <f>SUM(E13:Y13)</f>
        <v>0</v>
      </c>
    </row>
    <row r="14" spans="1:35">
      <c r="A14" s="264"/>
      <c r="B14" s="264"/>
      <c r="C14" s="264"/>
      <c r="D14" s="264"/>
      <c r="E14" s="88"/>
      <c r="F14" s="88"/>
      <c r="G14" s="88"/>
      <c r="H14" s="88"/>
      <c r="I14" s="88"/>
      <c r="J14" s="88"/>
      <c r="K14" s="195"/>
      <c r="L14" s="195"/>
      <c r="M14" s="195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96"/>
    </row>
    <row r="15" spans="1:35">
      <c r="A15" s="264"/>
      <c r="B15" s="264"/>
      <c r="C15" s="264"/>
      <c r="D15" s="264"/>
      <c r="E15" s="88"/>
      <c r="F15" s="88"/>
      <c r="G15" s="88"/>
      <c r="H15" s="88"/>
      <c r="I15" s="88"/>
      <c r="J15" s="88"/>
      <c r="K15" s="195"/>
      <c r="L15" s="195"/>
      <c r="M15" s="195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96"/>
    </row>
    <row r="16" spans="1:35" s="31" customFormat="1">
      <c r="A16" s="254" t="s">
        <v>141</v>
      </c>
      <c r="B16" s="254"/>
      <c r="C16" s="254"/>
      <c r="D16" s="254"/>
      <c r="E16" s="89"/>
      <c r="F16" s="89"/>
      <c r="G16" s="89"/>
      <c r="H16" s="89"/>
      <c r="I16" s="89"/>
      <c r="J16" s="89"/>
      <c r="K16" s="230"/>
      <c r="L16" s="230"/>
      <c r="M16" s="230"/>
      <c r="N16" s="89"/>
      <c r="O16" s="89"/>
      <c r="P16" s="89"/>
      <c r="Q16" s="89"/>
      <c r="R16" s="89"/>
      <c r="S16" s="89"/>
      <c r="T16" s="89"/>
      <c r="U16" s="89"/>
      <c r="V16" s="89"/>
      <c r="W16" s="89">
        <v>2000</v>
      </c>
      <c r="X16" s="89"/>
      <c r="Y16" s="89"/>
      <c r="Z16" s="97">
        <f>SUM(E16:Y16)</f>
        <v>2000</v>
      </c>
    </row>
    <row r="17" spans="1:26">
      <c r="A17" s="293"/>
      <c r="B17" s="293"/>
      <c r="C17" s="293"/>
      <c r="D17" s="293"/>
      <c r="E17" s="88"/>
      <c r="F17" s="88"/>
      <c r="G17" s="88"/>
      <c r="H17" s="88"/>
      <c r="I17" s="88"/>
      <c r="J17" s="88"/>
      <c r="K17" s="195"/>
      <c r="L17" s="195"/>
      <c r="M17" s="195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96"/>
    </row>
    <row r="18" spans="1:26">
      <c r="A18" s="293"/>
      <c r="B18" s="293"/>
      <c r="C18" s="293"/>
      <c r="D18" s="293"/>
      <c r="E18" s="88"/>
      <c r="F18" s="88"/>
      <c r="G18" s="88"/>
      <c r="H18" s="88"/>
      <c r="I18" s="88"/>
      <c r="J18" s="88"/>
      <c r="K18" s="195"/>
      <c r="L18" s="195"/>
      <c r="M18" s="195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96"/>
    </row>
    <row r="19" spans="1:26" s="31" customFormat="1">
      <c r="A19" s="297" t="s">
        <v>123</v>
      </c>
      <c r="B19" s="297"/>
      <c r="C19" s="297"/>
      <c r="D19" s="297"/>
      <c r="E19" s="89"/>
      <c r="F19" s="89"/>
      <c r="G19" s="89"/>
      <c r="H19" s="89"/>
      <c r="I19" s="89"/>
      <c r="J19" s="89"/>
      <c r="K19" s="230"/>
      <c r="L19" s="230"/>
      <c r="M19" s="230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97">
        <f>SUM(E19:Y19)</f>
        <v>0</v>
      </c>
    </row>
    <row r="20" spans="1:26">
      <c r="A20" s="298"/>
      <c r="B20" s="298"/>
      <c r="C20" s="298"/>
      <c r="D20" s="298"/>
      <c r="E20" s="88"/>
      <c r="F20" s="88"/>
      <c r="G20" s="88"/>
      <c r="H20" s="88"/>
      <c r="I20" s="88"/>
      <c r="J20" s="88"/>
      <c r="K20" s="195"/>
      <c r="L20" s="195"/>
      <c r="M20" s="195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96"/>
    </row>
    <row r="21" spans="1:26">
      <c r="A21" s="297"/>
      <c r="B21" s="297"/>
      <c r="C21" s="297"/>
      <c r="D21" s="297"/>
      <c r="E21" s="88"/>
      <c r="F21" s="88"/>
      <c r="G21" s="88"/>
      <c r="H21" s="88"/>
      <c r="I21" s="88"/>
      <c r="J21" s="88"/>
      <c r="K21" s="195"/>
      <c r="L21" s="195"/>
      <c r="M21" s="195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96"/>
    </row>
    <row r="22" spans="1:26" s="31" customFormat="1" ht="22.5" customHeight="1">
      <c r="A22" s="294" t="s">
        <v>124</v>
      </c>
      <c r="B22" s="294"/>
      <c r="C22" s="294"/>
      <c r="D22" s="294"/>
      <c r="E22" s="89">
        <f>+E9+E16+E19</f>
        <v>9250</v>
      </c>
      <c r="F22" s="89">
        <f t="shared" ref="F22:X22" si="1">+F9+F16+F19</f>
        <v>6355</v>
      </c>
      <c r="G22" s="89">
        <f t="shared" si="1"/>
        <v>234280</v>
      </c>
      <c r="H22" s="89">
        <f t="shared" si="1"/>
        <v>13</v>
      </c>
      <c r="I22" s="89">
        <f t="shared" si="1"/>
        <v>0</v>
      </c>
      <c r="J22" s="89">
        <f t="shared" si="1"/>
        <v>4</v>
      </c>
      <c r="K22" s="230">
        <f t="shared" si="1"/>
        <v>77846</v>
      </c>
      <c r="L22" s="230">
        <f t="shared" si="1"/>
        <v>250</v>
      </c>
      <c r="M22" s="230">
        <f t="shared" si="1"/>
        <v>300</v>
      </c>
      <c r="N22" s="89">
        <f t="shared" si="1"/>
        <v>23750</v>
      </c>
      <c r="O22" s="89">
        <f t="shared" si="1"/>
        <v>0</v>
      </c>
      <c r="P22" s="89">
        <f t="shared" si="1"/>
        <v>76</v>
      </c>
      <c r="Q22" s="89">
        <f t="shared" si="1"/>
        <v>0</v>
      </c>
      <c r="R22" s="89">
        <f t="shared" si="1"/>
        <v>0</v>
      </c>
      <c r="S22" s="89">
        <f t="shared" si="1"/>
        <v>0</v>
      </c>
      <c r="T22" s="89">
        <f t="shared" si="1"/>
        <v>0</v>
      </c>
      <c r="U22" s="89">
        <f t="shared" si="1"/>
        <v>0</v>
      </c>
      <c r="V22" s="89">
        <f t="shared" si="1"/>
        <v>0</v>
      </c>
      <c r="W22" s="89">
        <f t="shared" si="1"/>
        <v>2000</v>
      </c>
      <c r="X22" s="89">
        <f t="shared" si="1"/>
        <v>70375</v>
      </c>
      <c r="Y22" s="89">
        <f>+Y9+Y16+Y19</f>
        <v>1695</v>
      </c>
      <c r="Z22" s="97">
        <f>SUM(E22:Y22)</f>
        <v>426194</v>
      </c>
    </row>
    <row r="23" spans="1:26">
      <c r="A23" s="254"/>
      <c r="B23" s="254"/>
      <c r="C23" s="254"/>
      <c r="D23" s="254"/>
      <c r="E23" s="88"/>
      <c r="F23" s="88"/>
      <c r="G23" s="88"/>
      <c r="H23" s="88"/>
      <c r="I23" s="88"/>
      <c r="J23" s="88"/>
      <c r="K23" s="195"/>
      <c r="L23" s="195"/>
      <c r="M23" s="195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96"/>
    </row>
    <row r="24" spans="1:26">
      <c r="A24" s="333" t="s">
        <v>50</v>
      </c>
      <c r="B24" s="334"/>
      <c r="C24" s="334"/>
      <c r="D24" s="335"/>
      <c r="E24" s="88"/>
      <c r="F24" s="88"/>
      <c r="G24" s="88"/>
      <c r="H24" s="88"/>
      <c r="I24" s="88"/>
      <c r="J24" s="88"/>
      <c r="K24" s="195"/>
      <c r="L24" s="195"/>
      <c r="M24" s="195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96">
        <f>SUM(E24:Y24)</f>
        <v>0</v>
      </c>
    </row>
    <row r="25" spans="1:26" ht="23.25" customHeight="1">
      <c r="A25" s="260" t="s">
        <v>84</v>
      </c>
      <c r="B25" s="260"/>
      <c r="C25" s="260"/>
      <c r="D25" s="260"/>
      <c r="E25" s="88"/>
      <c r="F25" s="88"/>
      <c r="G25" s="88"/>
      <c r="H25" s="88"/>
      <c r="I25" s="88"/>
      <c r="J25" s="88"/>
      <c r="K25" s="195"/>
      <c r="L25" s="195"/>
      <c r="M25" s="195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96">
        <f>SUM(E25:Y25)</f>
        <v>0</v>
      </c>
    </row>
    <row r="26" spans="1:26">
      <c r="A26" s="251" t="s">
        <v>98</v>
      </c>
      <c r="B26" s="251"/>
      <c r="C26" s="251"/>
      <c r="D26" s="251"/>
      <c r="E26" s="88"/>
      <c r="F26" s="88"/>
      <c r="G26" s="88"/>
      <c r="H26" s="88"/>
      <c r="I26" s="88"/>
      <c r="J26" s="88"/>
      <c r="K26" s="195"/>
      <c r="L26" s="195"/>
      <c r="M26" s="195"/>
      <c r="N26" s="88"/>
      <c r="O26" s="88"/>
      <c r="P26" s="88"/>
      <c r="Q26" s="195">
        <f>362501</f>
        <v>362501</v>
      </c>
      <c r="R26" s="88"/>
      <c r="S26" s="88"/>
      <c r="T26" s="88"/>
      <c r="U26" s="88"/>
      <c r="V26" s="88"/>
      <c r="W26" s="88"/>
      <c r="X26" s="88"/>
      <c r="Y26" s="88"/>
      <c r="Z26" s="96">
        <f>SUM(E26:Y26)</f>
        <v>362501</v>
      </c>
    </row>
    <row r="27" spans="1:26">
      <c r="A27" s="251"/>
      <c r="B27" s="251"/>
      <c r="C27" s="251"/>
      <c r="D27" s="251"/>
      <c r="E27" s="88"/>
      <c r="F27" s="88"/>
      <c r="G27" s="88"/>
      <c r="H27" s="88"/>
      <c r="I27" s="88"/>
      <c r="J27" s="88"/>
      <c r="K27" s="195"/>
      <c r="L27" s="195"/>
      <c r="M27" s="195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96"/>
    </row>
    <row r="28" spans="1:26">
      <c r="A28" s="251"/>
      <c r="B28" s="251"/>
      <c r="C28" s="251"/>
      <c r="D28" s="251"/>
      <c r="E28" s="88"/>
      <c r="F28" s="88"/>
      <c r="G28" s="88"/>
      <c r="H28" s="88"/>
      <c r="I28" s="88"/>
      <c r="J28" s="88"/>
      <c r="K28" s="195"/>
      <c r="L28" s="195"/>
      <c r="M28" s="195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96"/>
    </row>
    <row r="29" spans="1:26" s="31" customFormat="1">
      <c r="A29" s="254" t="s">
        <v>126</v>
      </c>
      <c r="B29" s="254"/>
      <c r="C29" s="254"/>
      <c r="D29" s="254"/>
      <c r="E29" s="89">
        <f>+E24+E25+E26</f>
        <v>0</v>
      </c>
      <c r="F29" s="89">
        <f t="shared" ref="F29:X29" si="2">+F24+F25+F26</f>
        <v>0</v>
      </c>
      <c r="G29" s="89">
        <f t="shared" si="2"/>
        <v>0</v>
      </c>
      <c r="H29" s="89">
        <f t="shared" si="2"/>
        <v>0</v>
      </c>
      <c r="I29" s="89">
        <f t="shared" si="2"/>
        <v>0</v>
      </c>
      <c r="J29" s="89">
        <f t="shared" si="2"/>
        <v>0</v>
      </c>
      <c r="K29" s="230">
        <f>+K24+K25+K26</f>
        <v>0</v>
      </c>
      <c r="L29" s="230">
        <f t="shared" si="2"/>
        <v>0</v>
      </c>
      <c r="M29" s="230">
        <f>+M24+M25+M26</f>
        <v>0</v>
      </c>
      <c r="N29" s="89">
        <f t="shared" si="2"/>
        <v>0</v>
      </c>
      <c r="O29" s="89">
        <f t="shared" si="2"/>
        <v>0</v>
      </c>
      <c r="P29" s="89">
        <f t="shared" si="2"/>
        <v>0</v>
      </c>
      <c r="Q29" s="89">
        <f t="shared" si="2"/>
        <v>362501</v>
      </c>
      <c r="R29" s="89">
        <f t="shared" si="2"/>
        <v>0</v>
      </c>
      <c r="S29" s="89">
        <f t="shared" si="2"/>
        <v>0</v>
      </c>
      <c r="T29" s="89">
        <f t="shared" si="2"/>
        <v>0</v>
      </c>
      <c r="U29" s="89">
        <f t="shared" si="2"/>
        <v>0</v>
      </c>
      <c r="V29" s="89">
        <f t="shared" si="2"/>
        <v>0</v>
      </c>
      <c r="W29" s="89">
        <f t="shared" si="2"/>
        <v>0</v>
      </c>
      <c r="X29" s="89">
        <f t="shared" si="2"/>
        <v>0</v>
      </c>
      <c r="Y29" s="89">
        <f>+Y24+Y25+Y26</f>
        <v>0</v>
      </c>
      <c r="Z29" s="97">
        <f>SUM(E29:Y29)</f>
        <v>362501</v>
      </c>
    </row>
    <row r="30" spans="1:26">
      <c r="A30" s="277"/>
      <c r="B30" s="277"/>
      <c r="C30" s="277"/>
      <c r="D30" s="277"/>
      <c r="E30" s="88"/>
      <c r="F30" s="88"/>
      <c r="G30" s="88"/>
      <c r="H30" s="88"/>
      <c r="I30" s="88"/>
      <c r="J30" s="88"/>
      <c r="K30" s="195"/>
      <c r="L30" s="195"/>
      <c r="M30" s="195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96"/>
    </row>
    <row r="31" spans="1:26">
      <c r="A31" s="277"/>
      <c r="B31" s="277"/>
      <c r="C31" s="277"/>
      <c r="D31" s="277"/>
      <c r="E31" s="88"/>
      <c r="F31" s="88"/>
      <c r="G31" s="88"/>
      <c r="H31" s="88"/>
      <c r="I31" s="88"/>
      <c r="J31" s="88"/>
      <c r="K31" s="195"/>
      <c r="L31" s="195"/>
      <c r="M31" s="195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96"/>
    </row>
    <row r="32" spans="1:26" s="31" customFormat="1">
      <c r="A32" s="254" t="s">
        <v>87</v>
      </c>
      <c r="B32" s="254"/>
      <c r="C32" s="254"/>
      <c r="D32" s="254"/>
      <c r="E32" s="89">
        <f>+E22+E29</f>
        <v>9250</v>
      </c>
      <c r="F32" s="89">
        <f t="shared" ref="F32:X32" si="3">+F22+F29</f>
        <v>6355</v>
      </c>
      <c r="G32" s="89">
        <f t="shared" si="3"/>
        <v>234280</v>
      </c>
      <c r="H32" s="89">
        <f t="shared" si="3"/>
        <v>13</v>
      </c>
      <c r="I32" s="89">
        <f t="shared" si="3"/>
        <v>0</v>
      </c>
      <c r="J32" s="89">
        <f t="shared" si="3"/>
        <v>4</v>
      </c>
      <c r="K32" s="230">
        <f>+K22+K29</f>
        <v>77846</v>
      </c>
      <c r="L32" s="230">
        <f t="shared" si="3"/>
        <v>250</v>
      </c>
      <c r="M32" s="230">
        <f>+M22+M29</f>
        <v>300</v>
      </c>
      <c r="N32" s="89">
        <f t="shared" si="3"/>
        <v>23750</v>
      </c>
      <c r="O32" s="89">
        <f t="shared" si="3"/>
        <v>0</v>
      </c>
      <c r="P32" s="89">
        <f t="shared" si="3"/>
        <v>76</v>
      </c>
      <c r="Q32" s="89">
        <f t="shared" si="3"/>
        <v>362501</v>
      </c>
      <c r="R32" s="89">
        <f t="shared" si="3"/>
        <v>0</v>
      </c>
      <c r="S32" s="89">
        <f t="shared" si="3"/>
        <v>0</v>
      </c>
      <c r="T32" s="89">
        <f t="shared" si="3"/>
        <v>0</v>
      </c>
      <c r="U32" s="89">
        <f t="shared" si="3"/>
        <v>0</v>
      </c>
      <c r="V32" s="89">
        <f t="shared" si="3"/>
        <v>0</v>
      </c>
      <c r="W32" s="89">
        <f t="shared" si="3"/>
        <v>2000</v>
      </c>
      <c r="X32" s="89">
        <f t="shared" si="3"/>
        <v>70375</v>
      </c>
      <c r="Y32" s="89">
        <f>+Y22+Y29</f>
        <v>1695</v>
      </c>
      <c r="Z32" s="97">
        <f>SUM(E32:Y32)</f>
        <v>788695</v>
      </c>
    </row>
    <row r="33" spans="1:26" ht="24.75" customHeight="1">
      <c r="A33" s="332" t="s">
        <v>153</v>
      </c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  <c r="P33" s="332"/>
      <c r="Q33" s="332"/>
      <c r="R33" s="332"/>
      <c r="S33" s="332"/>
      <c r="T33" s="332"/>
      <c r="U33" s="332"/>
      <c r="V33" s="332"/>
      <c r="W33" s="332"/>
      <c r="X33" s="332"/>
      <c r="Y33" s="332"/>
      <c r="Z33" s="332"/>
    </row>
    <row r="34" spans="1:26">
      <c r="A34" s="254" t="s">
        <v>22</v>
      </c>
      <c r="B34" s="254"/>
      <c r="C34" s="254"/>
      <c r="D34" s="254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>
      <c r="A35" s="296" t="s">
        <v>13</v>
      </c>
      <c r="B35" s="296"/>
      <c r="C35" s="296"/>
      <c r="D35" s="296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>
      <c r="A36" s="314"/>
      <c r="B36" s="314"/>
      <c r="C36" s="314"/>
      <c r="D36" s="314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>
      <c r="A37" s="314"/>
      <c r="B37" s="314"/>
      <c r="C37" s="314"/>
      <c r="D37" s="314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>
      <c r="A38" s="317" t="s">
        <v>114</v>
      </c>
      <c r="B38" s="317"/>
      <c r="C38" s="317"/>
      <c r="D38" s="31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>
      <c r="A39" s="316"/>
      <c r="B39" s="316"/>
      <c r="C39" s="316"/>
      <c r="D39" s="316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>
      <c r="A40" s="336"/>
      <c r="B40" s="337"/>
      <c r="C40" s="337"/>
      <c r="D40" s="338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>
      <c r="A41" s="313" t="s">
        <v>119</v>
      </c>
      <c r="B41" s="313"/>
      <c r="C41" s="313"/>
      <c r="D41" s="313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>
      <c r="A42" s="339"/>
      <c r="B42" s="340"/>
      <c r="C42" s="340"/>
      <c r="D42" s="34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>
      <c r="A43" s="254"/>
      <c r="B43" s="254"/>
      <c r="C43" s="254"/>
      <c r="D43" s="254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>
      <c r="A44" s="297" t="s">
        <v>30</v>
      </c>
      <c r="B44" s="297"/>
      <c r="C44" s="297"/>
      <c r="D44" s="29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>
      <c r="A45" s="298"/>
      <c r="B45" s="298"/>
      <c r="C45" s="298"/>
      <c r="D45" s="298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>
      <c r="A46" s="251"/>
      <c r="B46" s="251"/>
      <c r="C46" s="251"/>
      <c r="D46" s="25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22.5" customHeight="1">
      <c r="A47" s="294" t="s">
        <v>125</v>
      </c>
      <c r="B47" s="294"/>
      <c r="C47" s="294"/>
      <c r="D47" s="294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>
      <c r="A48" s="254"/>
      <c r="B48" s="254"/>
      <c r="C48" s="254"/>
      <c r="D48" s="254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>
      <c r="A49" s="296" t="s">
        <v>50</v>
      </c>
      <c r="B49" s="296"/>
      <c r="C49" s="296"/>
      <c r="D49" s="296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22.5" customHeight="1">
      <c r="A50" s="260" t="s">
        <v>84</v>
      </c>
      <c r="B50" s="260"/>
      <c r="C50" s="260"/>
      <c r="D50" s="260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>
      <c r="A51" s="251" t="s">
        <v>98</v>
      </c>
      <c r="B51" s="251"/>
      <c r="C51" s="251"/>
      <c r="D51" s="25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195"/>
      <c r="R51" s="7"/>
      <c r="S51" s="7"/>
      <c r="T51" s="7"/>
      <c r="U51" s="7"/>
      <c r="V51" s="7"/>
      <c r="W51" s="7"/>
      <c r="X51" s="7"/>
      <c r="Y51" s="7"/>
      <c r="Z51" s="96"/>
    </row>
    <row r="52" spans="1:26">
      <c r="A52" s="264"/>
      <c r="B52" s="264"/>
      <c r="C52" s="264"/>
      <c r="D52" s="264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>
      <c r="A53" s="254" t="s">
        <v>99</v>
      </c>
      <c r="B53" s="254"/>
      <c r="C53" s="254"/>
      <c r="D53" s="254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89"/>
      <c r="R53" s="7"/>
      <c r="S53" s="7"/>
      <c r="T53" s="7"/>
      <c r="U53" s="7"/>
      <c r="V53" s="7"/>
      <c r="W53" s="7"/>
      <c r="X53" s="7"/>
      <c r="Y53" s="7"/>
      <c r="Z53" s="97"/>
    </row>
    <row r="54" spans="1:26">
      <c r="A54" s="277"/>
      <c r="B54" s="277"/>
      <c r="C54" s="277"/>
      <c r="D54" s="27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>
      <c r="A55" s="254" t="s">
        <v>97</v>
      </c>
      <c r="B55" s="254"/>
      <c r="C55" s="254"/>
      <c r="D55" s="254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188"/>
      <c r="R55" s="7"/>
      <c r="S55" s="7"/>
      <c r="T55" s="7"/>
      <c r="U55" s="7"/>
      <c r="V55" s="7"/>
      <c r="W55" s="7"/>
      <c r="X55" s="7"/>
      <c r="Y55" s="7"/>
      <c r="Z55" s="97"/>
    </row>
  </sheetData>
  <mergeCells count="57">
    <mergeCell ref="A11:D11"/>
    <mergeCell ref="A1:R1"/>
    <mergeCell ref="S1:AF1"/>
    <mergeCell ref="A3:R3"/>
    <mergeCell ref="A5:D5"/>
    <mergeCell ref="E5:Z5"/>
    <mergeCell ref="A6:Z6"/>
    <mergeCell ref="A7:D8"/>
    <mergeCell ref="E7:Z7"/>
    <mergeCell ref="A9:D9"/>
    <mergeCell ref="A10:D10"/>
    <mergeCell ref="A4:S4"/>
    <mergeCell ref="T3:Z3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Z33"/>
    <mergeCell ref="A34:D34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54:D54"/>
    <mergeCell ref="A55:D55"/>
    <mergeCell ref="A48:D48"/>
    <mergeCell ref="A49:D49"/>
    <mergeCell ref="A50:D50"/>
    <mergeCell ref="A51:D51"/>
    <mergeCell ref="A52:D52"/>
    <mergeCell ref="A53:D53"/>
  </mergeCells>
  <printOptions horizontalCentered="1"/>
  <pageMargins left="0.27559055118110237" right="0.27559055118110237" top="0.23622047244094491" bottom="0.31496062992125984" header="0.35433070866141736" footer="0.23622047244094491"/>
  <pageSetup paperSize="9" scale="65" orientation="landscape" r:id="rId1"/>
  <headerFooter alignWithMargins="0">
    <oddHeader>&amp;LGAZDASÁGI MŰSZAKI ELLÁTÓ SZERVEZET&amp;R5.1.1. sz. melléklet
ezer Ft-ban</oddHeader>
    <oddFooter>&amp;LVeresegyház, 2013. Február 07.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55"/>
  <sheetViews>
    <sheetView topLeftCell="I1" workbookViewId="0">
      <selection activeCell="A3" sqref="A3:O3"/>
    </sheetView>
  </sheetViews>
  <sheetFormatPr defaultRowHeight="12.75"/>
  <cols>
    <col min="4" max="4" width="13.85546875" customWidth="1"/>
    <col min="5" max="14" width="12.140625" customWidth="1"/>
    <col min="15" max="15" width="12.5703125" customWidth="1"/>
    <col min="262" max="262" width="13.85546875" customWidth="1"/>
    <col min="263" max="269" width="11.85546875" customWidth="1"/>
    <col min="270" max="270" width="11.42578125" customWidth="1"/>
    <col min="271" max="271" width="12.5703125" customWidth="1"/>
    <col min="518" max="518" width="13.85546875" customWidth="1"/>
    <col min="519" max="525" width="11.85546875" customWidth="1"/>
    <col min="526" max="526" width="11.42578125" customWidth="1"/>
    <col min="527" max="527" width="12.5703125" customWidth="1"/>
    <col min="774" max="774" width="13.85546875" customWidth="1"/>
    <col min="775" max="781" width="11.85546875" customWidth="1"/>
    <col min="782" max="782" width="11.42578125" customWidth="1"/>
    <col min="783" max="783" width="12.5703125" customWidth="1"/>
    <col min="1030" max="1030" width="13.85546875" customWidth="1"/>
    <col min="1031" max="1037" width="11.85546875" customWidth="1"/>
    <col min="1038" max="1038" width="11.42578125" customWidth="1"/>
    <col min="1039" max="1039" width="12.5703125" customWidth="1"/>
    <col min="1286" max="1286" width="13.85546875" customWidth="1"/>
    <col min="1287" max="1293" width="11.85546875" customWidth="1"/>
    <col min="1294" max="1294" width="11.42578125" customWidth="1"/>
    <col min="1295" max="1295" width="12.5703125" customWidth="1"/>
    <col min="1542" max="1542" width="13.85546875" customWidth="1"/>
    <col min="1543" max="1549" width="11.85546875" customWidth="1"/>
    <col min="1550" max="1550" width="11.42578125" customWidth="1"/>
    <col min="1551" max="1551" width="12.5703125" customWidth="1"/>
    <col min="1798" max="1798" width="13.85546875" customWidth="1"/>
    <col min="1799" max="1805" width="11.85546875" customWidth="1"/>
    <col min="1806" max="1806" width="11.42578125" customWidth="1"/>
    <col min="1807" max="1807" width="12.5703125" customWidth="1"/>
    <col min="2054" max="2054" width="13.85546875" customWidth="1"/>
    <col min="2055" max="2061" width="11.85546875" customWidth="1"/>
    <col min="2062" max="2062" width="11.42578125" customWidth="1"/>
    <col min="2063" max="2063" width="12.5703125" customWidth="1"/>
    <col min="2310" max="2310" width="13.85546875" customWidth="1"/>
    <col min="2311" max="2317" width="11.85546875" customWidth="1"/>
    <col min="2318" max="2318" width="11.42578125" customWidth="1"/>
    <col min="2319" max="2319" width="12.5703125" customWidth="1"/>
    <col min="2566" max="2566" width="13.85546875" customWidth="1"/>
    <col min="2567" max="2573" width="11.85546875" customWidth="1"/>
    <col min="2574" max="2574" width="11.42578125" customWidth="1"/>
    <col min="2575" max="2575" width="12.5703125" customWidth="1"/>
    <col min="2822" max="2822" width="13.85546875" customWidth="1"/>
    <col min="2823" max="2829" width="11.85546875" customWidth="1"/>
    <col min="2830" max="2830" width="11.42578125" customWidth="1"/>
    <col min="2831" max="2831" width="12.5703125" customWidth="1"/>
    <col min="3078" max="3078" width="13.85546875" customWidth="1"/>
    <col min="3079" max="3085" width="11.85546875" customWidth="1"/>
    <col min="3086" max="3086" width="11.42578125" customWidth="1"/>
    <col min="3087" max="3087" width="12.5703125" customWidth="1"/>
    <col min="3334" max="3334" width="13.85546875" customWidth="1"/>
    <col min="3335" max="3341" width="11.85546875" customWidth="1"/>
    <col min="3342" max="3342" width="11.42578125" customWidth="1"/>
    <col min="3343" max="3343" width="12.5703125" customWidth="1"/>
    <col min="3590" max="3590" width="13.85546875" customWidth="1"/>
    <col min="3591" max="3597" width="11.85546875" customWidth="1"/>
    <col min="3598" max="3598" width="11.42578125" customWidth="1"/>
    <col min="3599" max="3599" width="12.5703125" customWidth="1"/>
    <col min="3846" max="3846" width="13.85546875" customWidth="1"/>
    <col min="3847" max="3853" width="11.85546875" customWidth="1"/>
    <col min="3854" max="3854" width="11.42578125" customWidth="1"/>
    <col min="3855" max="3855" width="12.5703125" customWidth="1"/>
    <col min="4102" max="4102" width="13.85546875" customWidth="1"/>
    <col min="4103" max="4109" width="11.85546875" customWidth="1"/>
    <col min="4110" max="4110" width="11.42578125" customWidth="1"/>
    <col min="4111" max="4111" width="12.5703125" customWidth="1"/>
    <col min="4358" max="4358" width="13.85546875" customWidth="1"/>
    <col min="4359" max="4365" width="11.85546875" customWidth="1"/>
    <col min="4366" max="4366" width="11.42578125" customWidth="1"/>
    <col min="4367" max="4367" width="12.5703125" customWidth="1"/>
    <col min="4614" max="4614" width="13.85546875" customWidth="1"/>
    <col min="4615" max="4621" width="11.85546875" customWidth="1"/>
    <col min="4622" max="4622" width="11.42578125" customWidth="1"/>
    <col min="4623" max="4623" width="12.5703125" customWidth="1"/>
    <col min="4870" max="4870" width="13.85546875" customWidth="1"/>
    <col min="4871" max="4877" width="11.85546875" customWidth="1"/>
    <col min="4878" max="4878" width="11.42578125" customWidth="1"/>
    <col min="4879" max="4879" width="12.5703125" customWidth="1"/>
    <col min="5126" max="5126" width="13.85546875" customWidth="1"/>
    <col min="5127" max="5133" width="11.85546875" customWidth="1"/>
    <col min="5134" max="5134" width="11.42578125" customWidth="1"/>
    <col min="5135" max="5135" width="12.5703125" customWidth="1"/>
    <col min="5382" max="5382" width="13.85546875" customWidth="1"/>
    <col min="5383" max="5389" width="11.85546875" customWidth="1"/>
    <col min="5390" max="5390" width="11.42578125" customWidth="1"/>
    <col min="5391" max="5391" width="12.5703125" customWidth="1"/>
    <col min="5638" max="5638" width="13.85546875" customWidth="1"/>
    <col min="5639" max="5645" width="11.85546875" customWidth="1"/>
    <col min="5646" max="5646" width="11.42578125" customWidth="1"/>
    <col min="5647" max="5647" width="12.5703125" customWidth="1"/>
    <col min="5894" max="5894" width="13.85546875" customWidth="1"/>
    <col min="5895" max="5901" width="11.85546875" customWidth="1"/>
    <col min="5902" max="5902" width="11.42578125" customWidth="1"/>
    <col min="5903" max="5903" width="12.5703125" customWidth="1"/>
    <col min="6150" max="6150" width="13.85546875" customWidth="1"/>
    <col min="6151" max="6157" width="11.85546875" customWidth="1"/>
    <col min="6158" max="6158" width="11.42578125" customWidth="1"/>
    <col min="6159" max="6159" width="12.5703125" customWidth="1"/>
    <col min="6406" max="6406" width="13.85546875" customWidth="1"/>
    <col min="6407" max="6413" width="11.85546875" customWidth="1"/>
    <col min="6414" max="6414" width="11.42578125" customWidth="1"/>
    <col min="6415" max="6415" width="12.5703125" customWidth="1"/>
    <col min="6662" max="6662" width="13.85546875" customWidth="1"/>
    <col min="6663" max="6669" width="11.85546875" customWidth="1"/>
    <col min="6670" max="6670" width="11.42578125" customWidth="1"/>
    <col min="6671" max="6671" width="12.5703125" customWidth="1"/>
    <col min="6918" max="6918" width="13.85546875" customWidth="1"/>
    <col min="6919" max="6925" width="11.85546875" customWidth="1"/>
    <col min="6926" max="6926" width="11.42578125" customWidth="1"/>
    <col min="6927" max="6927" width="12.5703125" customWidth="1"/>
    <col min="7174" max="7174" width="13.85546875" customWidth="1"/>
    <col min="7175" max="7181" width="11.85546875" customWidth="1"/>
    <col min="7182" max="7182" width="11.42578125" customWidth="1"/>
    <col min="7183" max="7183" width="12.5703125" customWidth="1"/>
    <col min="7430" max="7430" width="13.85546875" customWidth="1"/>
    <col min="7431" max="7437" width="11.85546875" customWidth="1"/>
    <col min="7438" max="7438" width="11.42578125" customWidth="1"/>
    <col min="7439" max="7439" width="12.5703125" customWidth="1"/>
    <col min="7686" max="7686" width="13.85546875" customWidth="1"/>
    <col min="7687" max="7693" width="11.85546875" customWidth="1"/>
    <col min="7694" max="7694" width="11.42578125" customWidth="1"/>
    <col min="7695" max="7695" width="12.5703125" customWidth="1"/>
    <col min="7942" max="7942" width="13.85546875" customWidth="1"/>
    <col min="7943" max="7949" width="11.85546875" customWidth="1"/>
    <col min="7950" max="7950" width="11.42578125" customWidth="1"/>
    <col min="7951" max="7951" width="12.5703125" customWidth="1"/>
    <col min="8198" max="8198" width="13.85546875" customWidth="1"/>
    <col min="8199" max="8205" width="11.85546875" customWidth="1"/>
    <col min="8206" max="8206" width="11.42578125" customWidth="1"/>
    <col min="8207" max="8207" width="12.5703125" customWidth="1"/>
    <col min="8454" max="8454" width="13.85546875" customWidth="1"/>
    <col min="8455" max="8461" width="11.85546875" customWidth="1"/>
    <col min="8462" max="8462" width="11.42578125" customWidth="1"/>
    <col min="8463" max="8463" width="12.5703125" customWidth="1"/>
    <col min="8710" max="8710" width="13.85546875" customWidth="1"/>
    <col min="8711" max="8717" width="11.85546875" customWidth="1"/>
    <col min="8718" max="8718" width="11.42578125" customWidth="1"/>
    <col min="8719" max="8719" width="12.5703125" customWidth="1"/>
    <col min="8966" max="8966" width="13.85546875" customWidth="1"/>
    <col min="8967" max="8973" width="11.85546875" customWidth="1"/>
    <col min="8974" max="8974" width="11.42578125" customWidth="1"/>
    <col min="8975" max="8975" width="12.5703125" customWidth="1"/>
    <col min="9222" max="9222" width="13.85546875" customWidth="1"/>
    <col min="9223" max="9229" width="11.85546875" customWidth="1"/>
    <col min="9230" max="9230" width="11.42578125" customWidth="1"/>
    <col min="9231" max="9231" width="12.5703125" customWidth="1"/>
    <col min="9478" max="9478" width="13.85546875" customWidth="1"/>
    <col min="9479" max="9485" width="11.85546875" customWidth="1"/>
    <col min="9486" max="9486" width="11.42578125" customWidth="1"/>
    <col min="9487" max="9487" width="12.5703125" customWidth="1"/>
    <col min="9734" max="9734" width="13.85546875" customWidth="1"/>
    <col min="9735" max="9741" width="11.85546875" customWidth="1"/>
    <col min="9742" max="9742" width="11.42578125" customWidth="1"/>
    <col min="9743" max="9743" width="12.5703125" customWidth="1"/>
    <col min="9990" max="9990" width="13.85546875" customWidth="1"/>
    <col min="9991" max="9997" width="11.85546875" customWidth="1"/>
    <col min="9998" max="9998" width="11.42578125" customWidth="1"/>
    <col min="9999" max="9999" width="12.5703125" customWidth="1"/>
    <col min="10246" max="10246" width="13.85546875" customWidth="1"/>
    <col min="10247" max="10253" width="11.85546875" customWidth="1"/>
    <col min="10254" max="10254" width="11.42578125" customWidth="1"/>
    <col min="10255" max="10255" width="12.5703125" customWidth="1"/>
    <col min="10502" max="10502" width="13.85546875" customWidth="1"/>
    <col min="10503" max="10509" width="11.85546875" customWidth="1"/>
    <col min="10510" max="10510" width="11.42578125" customWidth="1"/>
    <col min="10511" max="10511" width="12.5703125" customWidth="1"/>
    <col min="10758" max="10758" width="13.85546875" customWidth="1"/>
    <col min="10759" max="10765" width="11.85546875" customWidth="1"/>
    <col min="10766" max="10766" width="11.42578125" customWidth="1"/>
    <col min="10767" max="10767" width="12.5703125" customWidth="1"/>
    <col min="11014" max="11014" width="13.85546875" customWidth="1"/>
    <col min="11015" max="11021" width="11.85546875" customWidth="1"/>
    <col min="11022" max="11022" width="11.42578125" customWidth="1"/>
    <col min="11023" max="11023" width="12.5703125" customWidth="1"/>
    <col min="11270" max="11270" width="13.85546875" customWidth="1"/>
    <col min="11271" max="11277" width="11.85546875" customWidth="1"/>
    <col min="11278" max="11278" width="11.42578125" customWidth="1"/>
    <col min="11279" max="11279" width="12.5703125" customWidth="1"/>
    <col min="11526" max="11526" width="13.85546875" customWidth="1"/>
    <col min="11527" max="11533" width="11.85546875" customWidth="1"/>
    <col min="11534" max="11534" width="11.42578125" customWidth="1"/>
    <col min="11535" max="11535" width="12.5703125" customWidth="1"/>
    <col min="11782" max="11782" width="13.85546875" customWidth="1"/>
    <col min="11783" max="11789" width="11.85546875" customWidth="1"/>
    <col min="11790" max="11790" width="11.42578125" customWidth="1"/>
    <col min="11791" max="11791" width="12.5703125" customWidth="1"/>
    <col min="12038" max="12038" width="13.85546875" customWidth="1"/>
    <col min="12039" max="12045" width="11.85546875" customWidth="1"/>
    <col min="12046" max="12046" width="11.42578125" customWidth="1"/>
    <col min="12047" max="12047" width="12.5703125" customWidth="1"/>
    <col min="12294" max="12294" width="13.85546875" customWidth="1"/>
    <col min="12295" max="12301" width="11.85546875" customWidth="1"/>
    <col min="12302" max="12302" width="11.42578125" customWidth="1"/>
    <col min="12303" max="12303" width="12.5703125" customWidth="1"/>
    <col min="12550" max="12550" width="13.85546875" customWidth="1"/>
    <col min="12551" max="12557" width="11.85546875" customWidth="1"/>
    <col min="12558" max="12558" width="11.42578125" customWidth="1"/>
    <col min="12559" max="12559" width="12.5703125" customWidth="1"/>
    <col min="12806" max="12806" width="13.85546875" customWidth="1"/>
    <col min="12807" max="12813" width="11.85546875" customWidth="1"/>
    <col min="12814" max="12814" width="11.42578125" customWidth="1"/>
    <col min="12815" max="12815" width="12.5703125" customWidth="1"/>
    <col min="13062" max="13062" width="13.85546875" customWidth="1"/>
    <col min="13063" max="13069" width="11.85546875" customWidth="1"/>
    <col min="13070" max="13070" width="11.42578125" customWidth="1"/>
    <col min="13071" max="13071" width="12.5703125" customWidth="1"/>
    <col min="13318" max="13318" width="13.85546875" customWidth="1"/>
    <col min="13319" max="13325" width="11.85546875" customWidth="1"/>
    <col min="13326" max="13326" width="11.42578125" customWidth="1"/>
    <col min="13327" max="13327" width="12.5703125" customWidth="1"/>
    <col min="13574" max="13574" width="13.85546875" customWidth="1"/>
    <col min="13575" max="13581" width="11.85546875" customWidth="1"/>
    <col min="13582" max="13582" width="11.42578125" customWidth="1"/>
    <col min="13583" max="13583" width="12.5703125" customWidth="1"/>
    <col min="13830" max="13830" width="13.85546875" customWidth="1"/>
    <col min="13831" max="13837" width="11.85546875" customWidth="1"/>
    <col min="13838" max="13838" width="11.42578125" customWidth="1"/>
    <col min="13839" max="13839" width="12.5703125" customWidth="1"/>
    <col min="14086" max="14086" width="13.85546875" customWidth="1"/>
    <col min="14087" max="14093" width="11.85546875" customWidth="1"/>
    <col min="14094" max="14094" width="11.42578125" customWidth="1"/>
    <col min="14095" max="14095" width="12.5703125" customWidth="1"/>
    <col min="14342" max="14342" width="13.85546875" customWidth="1"/>
    <col min="14343" max="14349" width="11.85546875" customWidth="1"/>
    <col min="14350" max="14350" width="11.42578125" customWidth="1"/>
    <col min="14351" max="14351" width="12.5703125" customWidth="1"/>
    <col min="14598" max="14598" width="13.85546875" customWidth="1"/>
    <col min="14599" max="14605" width="11.85546875" customWidth="1"/>
    <col min="14606" max="14606" width="11.42578125" customWidth="1"/>
    <col min="14607" max="14607" width="12.5703125" customWidth="1"/>
    <col min="14854" max="14854" width="13.85546875" customWidth="1"/>
    <col min="14855" max="14861" width="11.85546875" customWidth="1"/>
    <col min="14862" max="14862" width="11.42578125" customWidth="1"/>
    <col min="14863" max="14863" width="12.5703125" customWidth="1"/>
    <col min="15110" max="15110" width="13.85546875" customWidth="1"/>
    <col min="15111" max="15117" width="11.85546875" customWidth="1"/>
    <col min="15118" max="15118" width="11.42578125" customWidth="1"/>
    <col min="15119" max="15119" width="12.5703125" customWidth="1"/>
    <col min="15366" max="15366" width="13.85546875" customWidth="1"/>
    <col min="15367" max="15373" width="11.85546875" customWidth="1"/>
    <col min="15374" max="15374" width="11.42578125" customWidth="1"/>
    <col min="15375" max="15375" width="12.5703125" customWidth="1"/>
    <col min="15622" max="15622" width="13.85546875" customWidth="1"/>
    <col min="15623" max="15629" width="11.85546875" customWidth="1"/>
    <col min="15630" max="15630" width="11.42578125" customWidth="1"/>
    <col min="15631" max="15631" width="12.5703125" customWidth="1"/>
    <col min="15878" max="15878" width="13.85546875" customWidth="1"/>
    <col min="15879" max="15885" width="11.85546875" customWidth="1"/>
    <col min="15886" max="15886" width="11.42578125" customWidth="1"/>
    <col min="15887" max="15887" width="12.5703125" customWidth="1"/>
    <col min="16134" max="16134" width="13.85546875" customWidth="1"/>
    <col min="16135" max="16141" width="11.85546875" customWidth="1"/>
    <col min="16142" max="16142" width="11.42578125" customWidth="1"/>
    <col min="16143" max="16143" width="12.5703125" customWidth="1"/>
  </cols>
  <sheetData>
    <row r="1" spans="1:15">
      <c r="A1" s="280" t="s">
        <v>337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5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41" t="s">
        <v>414</v>
      </c>
    </row>
    <row r="3" spans="1:15">
      <c r="A3" s="278" t="s">
        <v>102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</row>
    <row r="4" spans="1:15" ht="17.25" customHeight="1">
      <c r="A4" s="328" t="s">
        <v>128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</row>
    <row r="5" spans="1:15">
      <c r="A5" s="329" t="s">
        <v>100</v>
      </c>
      <c r="B5" s="330"/>
      <c r="C5" s="330"/>
      <c r="D5" s="331"/>
      <c r="E5" s="277" t="s">
        <v>294</v>
      </c>
      <c r="F5" s="277"/>
      <c r="G5" s="277"/>
      <c r="H5" s="277"/>
      <c r="I5" s="277"/>
      <c r="J5" s="277"/>
      <c r="K5" s="277"/>
      <c r="L5" s="277"/>
      <c r="M5" s="277"/>
      <c r="N5" s="277"/>
      <c r="O5" s="277"/>
    </row>
    <row r="6" spans="1:15" ht="21" customHeight="1">
      <c r="A6" s="332" t="s">
        <v>418</v>
      </c>
      <c r="B6" s="263"/>
      <c r="C6" s="263"/>
      <c r="D6" s="263"/>
      <c r="E6" s="263"/>
      <c r="F6" s="263"/>
      <c r="G6" s="263"/>
      <c r="H6" s="263"/>
      <c r="I6" s="263"/>
      <c r="J6" s="263"/>
      <c r="K6" s="263"/>
      <c r="L6" s="263"/>
      <c r="M6" s="263"/>
      <c r="N6" s="263"/>
      <c r="O6" s="263"/>
    </row>
    <row r="7" spans="1:15" ht="16.5" customHeight="1">
      <c r="A7" s="290" t="s">
        <v>3</v>
      </c>
      <c r="B7" s="290"/>
      <c r="C7" s="290"/>
      <c r="D7" s="290"/>
      <c r="E7" s="289" t="s">
        <v>128</v>
      </c>
      <c r="F7" s="289"/>
      <c r="G7" s="289"/>
      <c r="H7" s="289"/>
      <c r="I7" s="289"/>
      <c r="J7" s="289"/>
      <c r="K7" s="289"/>
      <c r="L7" s="289"/>
      <c r="M7" s="289"/>
      <c r="N7" s="289"/>
      <c r="O7" s="289"/>
    </row>
    <row r="8" spans="1:15" ht="78.75">
      <c r="A8" s="290"/>
      <c r="B8" s="290"/>
      <c r="C8" s="290"/>
      <c r="D8" s="290"/>
      <c r="E8" s="202" t="s">
        <v>396</v>
      </c>
      <c r="F8" s="202" t="s">
        <v>296</v>
      </c>
      <c r="G8" s="202" t="s">
        <v>300</v>
      </c>
      <c r="H8" s="202" t="s">
        <v>397</v>
      </c>
      <c r="I8" s="202" t="s">
        <v>398</v>
      </c>
      <c r="J8" s="202" t="s">
        <v>399</v>
      </c>
      <c r="K8" s="202" t="s">
        <v>400</v>
      </c>
      <c r="L8" s="202" t="s">
        <v>327</v>
      </c>
      <c r="M8" s="202" t="s">
        <v>309</v>
      </c>
      <c r="N8" s="202" t="s">
        <v>401</v>
      </c>
      <c r="O8" s="204" t="s">
        <v>6</v>
      </c>
    </row>
    <row r="9" spans="1:15" s="31" customFormat="1">
      <c r="A9" s="255" t="s">
        <v>24</v>
      </c>
      <c r="B9" s="255"/>
      <c r="C9" s="255"/>
      <c r="D9" s="255"/>
      <c r="E9" s="97">
        <f>SUM(E10:E13)</f>
        <v>0</v>
      </c>
      <c r="F9" s="230">
        <f>SUM(F10:F13)</f>
        <v>124706</v>
      </c>
      <c r="G9" s="230">
        <f t="shared" ref="G9:L9" si="0">SUM(G10:G13)</f>
        <v>7771</v>
      </c>
      <c r="H9" s="230">
        <f t="shared" si="0"/>
        <v>49452</v>
      </c>
      <c r="I9" s="230">
        <f t="shared" si="0"/>
        <v>1910</v>
      </c>
      <c r="J9" s="230">
        <f t="shared" si="0"/>
        <v>0</v>
      </c>
      <c r="K9" s="230">
        <f t="shared" si="0"/>
        <v>0</v>
      </c>
      <c r="L9" s="230">
        <f t="shared" si="0"/>
        <v>0</v>
      </c>
      <c r="M9" s="230">
        <f>SUM(M10:M13)</f>
        <v>98980</v>
      </c>
      <c r="N9" s="230">
        <f>SUM(N10:N13)</f>
        <v>53620</v>
      </c>
      <c r="O9" s="97">
        <f>SUM(E9:N9)</f>
        <v>336439</v>
      </c>
    </row>
    <row r="10" spans="1:15">
      <c r="A10" s="251" t="s">
        <v>11</v>
      </c>
      <c r="B10" s="251"/>
      <c r="C10" s="251"/>
      <c r="D10" s="251"/>
      <c r="E10" s="88"/>
      <c r="F10" s="195"/>
      <c r="G10" s="195"/>
      <c r="H10" s="195"/>
      <c r="I10" s="195"/>
      <c r="J10" s="195"/>
      <c r="K10" s="195"/>
      <c r="L10" s="195"/>
      <c r="M10" s="195"/>
      <c r="N10" s="195"/>
      <c r="O10" s="96">
        <f>SUM(E10:N10)</f>
        <v>0</v>
      </c>
    </row>
    <row r="11" spans="1:15">
      <c r="A11" s="265" t="s">
        <v>12</v>
      </c>
      <c r="B11" s="265"/>
      <c r="C11" s="265"/>
      <c r="D11" s="265"/>
      <c r="E11" s="88"/>
      <c r="F11" s="195">
        <v>124706</v>
      </c>
      <c r="G11" s="195">
        <v>7771</v>
      </c>
      <c r="H11" s="195">
        <v>49452</v>
      </c>
      <c r="I11" s="195">
        <v>1910</v>
      </c>
      <c r="J11" s="195"/>
      <c r="K11" s="195"/>
      <c r="L11" s="195"/>
      <c r="M11" s="195">
        <v>98980</v>
      </c>
      <c r="N11" s="195">
        <v>53620</v>
      </c>
      <c r="O11" s="96">
        <f>SUM(E11:N11)</f>
        <v>336439</v>
      </c>
    </row>
    <row r="12" spans="1:15">
      <c r="A12" s="251" t="s">
        <v>17</v>
      </c>
      <c r="B12" s="251"/>
      <c r="C12" s="251"/>
      <c r="D12" s="251"/>
      <c r="E12" s="88"/>
      <c r="F12" s="195"/>
      <c r="G12" s="195"/>
      <c r="H12" s="195"/>
      <c r="I12" s="195"/>
      <c r="J12" s="195"/>
      <c r="K12" s="195"/>
      <c r="L12" s="195"/>
      <c r="M12" s="195"/>
      <c r="N12" s="195"/>
      <c r="O12" s="96">
        <f>SUM(E12:N12)</f>
        <v>0</v>
      </c>
    </row>
    <row r="13" spans="1:15">
      <c r="A13" s="251" t="s">
        <v>25</v>
      </c>
      <c r="B13" s="251"/>
      <c r="C13" s="251"/>
      <c r="D13" s="251"/>
      <c r="E13" s="88"/>
      <c r="F13" s="195"/>
      <c r="G13" s="195"/>
      <c r="H13" s="195"/>
      <c r="I13" s="195"/>
      <c r="J13" s="195"/>
      <c r="K13" s="195"/>
      <c r="L13" s="195"/>
      <c r="M13" s="195"/>
      <c r="N13" s="195"/>
      <c r="O13" s="96">
        <f>SUM(E13:N13)</f>
        <v>0</v>
      </c>
    </row>
    <row r="14" spans="1:15">
      <c r="A14" s="264"/>
      <c r="B14" s="264"/>
      <c r="C14" s="264"/>
      <c r="D14" s="264"/>
      <c r="E14" s="88"/>
      <c r="F14" s="195"/>
      <c r="G14" s="195"/>
      <c r="H14" s="195"/>
      <c r="I14" s="195"/>
      <c r="J14" s="195"/>
      <c r="K14" s="195"/>
      <c r="L14" s="195"/>
      <c r="M14" s="195"/>
      <c r="N14" s="195"/>
      <c r="O14" s="96"/>
    </row>
    <row r="15" spans="1:15">
      <c r="A15" s="264"/>
      <c r="B15" s="264"/>
      <c r="C15" s="264"/>
      <c r="D15" s="264"/>
      <c r="E15" s="88"/>
      <c r="F15" s="195"/>
      <c r="G15" s="195"/>
      <c r="H15" s="195"/>
      <c r="I15" s="195"/>
      <c r="J15" s="195"/>
      <c r="K15" s="195"/>
      <c r="L15" s="195"/>
      <c r="M15" s="195"/>
      <c r="N15" s="195"/>
      <c r="O15" s="96"/>
    </row>
    <row r="16" spans="1:15" s="31" customFormat="1">
      <c r="A16" s="254" t="s">
        <v>141</v>
      </c>
      <c r="B16" s="254"/>
      <c r="C16" s="254"/>
      <c r="D16" s="254"/>
      <c r="E16" s="89"/>
      <c r="F16" s="230"/>
      <c r="G16" s="230"/>
      <c r="H16" s="230"/>
      <c r="I16" s="230"/>
      <c r="J16" s="230"/>
      <c r="K16" s="230"/>
      <c r="L16" s="230"/>
      <c r="M16" s="230"/>
      <c r="N16" s="230"/>
      <c r="O16" s="97">
        <f>SUM(E16:N16)</f>
        <v>0</v>
      </c>
    </row>
    <row r="17" spans="1:15">
      <c r="A17" s="293"/>
      <c r="B17" s="293"/>
      <c r="C17" s="293"/>
      <c r="D17" s="293"/>
      <c r="E17" s="88"/>
      <c r="F17" s="195"/>
      <c r="G17" s="195"/>
      <c r="H17" s="195"/>
      <c r="I17" s="195"/>
      <c r="J17" s="195"/>
      <c r="K17" s="195"/>
      <c r="L17" s="195"/>
      <c r="M17" s="195"/>
      <c r="N17" s="195"/>
      <c r="O17" s="96"/>
    </row>
    <row r="18" spans="1:15">
      <c r="A18" s="293"/>
      <c r="B18" s="293"/>
      <c r="C18" s="293"/>
      <c r="D18" s="293"/>
      <c r="E18" s="88"/>
      <c r="F18" s="195"/>
      <c r="G18" s="195"/>
      <c r="H18" s="195"/>
      <c r="I18" s="195"/>
      <c r="J18" s="195"/>
      <c r="K18" s="195"/>
      <c r="L18" s="195"/>
      <c r="M18" s="195"/>
      <c r="N18" s="195"/>
      <c r="O18" s="96"/>
    </row>
    <row r="19" spans="1:15" s="31" customFormat="1">
      <c r="A19" s="297" t="s">
        <v>123</v>
      </c>
      <c r="B19" s="297"/>
      <c r="C19" s="297"/>
      <c r="D19" s="297"/>
      <c r="E19" s="89"/>
      <c r="F19" s="230"/>
      <c r="G19" s="230"/>
      <c r="H19" s="230"/>
      <c r="I19" s="230"/>
      <c r="J19" s="230"/>
      <c r="K19" s="230"/>
      <c r="L19" s="230"/>
      <c r="M19" s="230"/>
      <c r="N19" s="230"/>
      <c r="O19" s="97">
        <f>SUM(E19:N19)</f>
        <v>0</v>
      </c>
    </row>
    <row r="20" spans="1:15">
      <c r="A20" s="298"/>
      <c r="B20" s="298"/>
      <c r="C20" s="298"/>
      <c r="D20" s="298"/>
      <c r="E20" s="88"/>
      <c r="F20" s="195"/>
      <c r="G20" s="195"/>
      <c r="H20" s="195"/>
      <c r="I20" s="195"/>
      <c r="J20" s="195"/>
      <c r="K20" s="195"/>
      <c r="L20" s="195"/>
      <c r="M20" s="195"/>
      <c r="N20" s="195"/>
      <c r="O20" s="96"/>
    </row>
    <row r="21" spans="1:15">
      <c r="A21" s="297"/>
      <c r="B21" s="297"/>
      <c r="C21" s="297"/>
      <c r="D21" s="297"/>
      <c r="E21" s="88"/>
      <c r="F21" s="195"/>
      <c r="G21" s="195"/>
      <c r="H21" s="195"/>
      <c r="I21" s="195"/>
      <c r="J21" s="195"/>
      <c r="K21" s="195"/>
      <c r="L21" s="195"/>
      <c r="M21" s="195"/>
      <c r="N21" s="195"/>
      <c r="O21" s="96"/>
    </row>
    <row r="22" spans="1:15" s="31" customFormat="1" ht="22.5" customHeight="1">
      <c r="A22" s="294" t="s">
        <v>124</v>
      </c>
      <c r="B22" s="294"/>
      <c r="C22" s="294"/>
      <c r="D22" s="294"/>
      <c r="E22" s="89">
        <f>+E9+E16+E19</f>
        <v>0</v>
      </c>
      <c r="F22" s="230">
        <f>+F9+F16+F19</f>
        <v>124706</v>
      </c>
      <c r="G22" s="230">
        <f t="shared" ref="G22:L22" si="1">+G9+G16+G19</f>
        <v>7771</v>
      </c>
      <c r="H22" s="230">
        <f t="shared" si="1"/>
        <v>49452</v>
      </c>
      <c r="I22" s="230">
        <f t="shared" si="1"/>
        <v>1910</v>
      </c>
      <c r="J22" s="230">
        <f t="shared" si="1"/>
        <v>0</v>
      </c>
      <c r="K22" s="230">
        <f t="shared" si="1"/>
        <v>0</v>
      </c>
      <c r="L22" s="230">
        <f t="shared" si="1"/>
        <v>0</v>
      </c>
      <c r="M22" s="230">
        <f>+M9+M16+M19</f>
        <v>98980</v>
      </c>
      <c r="N22" s="230">
        <f>+N9+N16+N19</f>
        <v>53620</v>
      </c>
      <c r="O22" s="97">
        <f>SUM(E22:N22)</f>
        <v>336439</v>
      </c>
    </row>
    <row r="23" spans="1:15">
      <c r="A23" s="254"/>
      <c r="B23" s="254"/>
      <c r="C23" s="254"/>
      <c r="D23" s="254"/>
      <c r="E23" s="89"/>
      <c r="F23" s="195"/>
      <c r="G23" s="195"/>
      <c r="H23" s="195"/>
      <c r="I23" s="195"/>
      <c r="J23" s="195"/>
      <c r="K23" s="195"/>
      <c r="L23" s="195"/>
      <c r="M23" s="195"/>
      <c r="N23" s="195"/>
      <c r="O23" s="96"/>
    </row>
    <row r="24" spans="1:15">
      <c r="A24" s="333" t="s">
        <v>50</v>
      </c>
      <c r="B24" s="334"/>
      <c r="C24" s="334"/>
      <c r="D24" s="335"/>
      <c r="E24" s="89"/>
      <c r="F24" s="195"/>
      <c r="G24" s="195"/>
      <c r="H24" s="195"/>
      <c r="I24" s="195"/>
      <c r="J24" s="195"/>
      <c r="K24" s="195"/>
      <c r="L24" s="195"/>
      <c r="M24" s="195"/>
      <c r="N24" s="195"/>
      <c r="O24" s="96">
        <f>SUM(E24:N24)</f>
        <v>0</v>
      </c>
    </row>
    <row r="25" spans="1:15" ht="23.25" customHeight="1">
      <c r="A25" s="260" t="s">
        <v>84</v>
      </c>
      <c r="B25" s="260"/>
      <c r="C25" s="260"/>
      <c r="D25" s="260"/>
      <c r="E25" s="88"/>
      <c r="F25" s="195"/>
      <c r="G25" s="195"/>
      <c r="H25" s="195"/>
      <c r="I25" s="195"/>
      <c r="J25" s="195"/>
      <c r="K25" s="195"/>
      <c r="L25" s="195"/>
      <c r="M25" s="195"/>
      <c r="N25" s="195"/>
      <c r="O25" s="96">
        <f>SUM(E25:N25)</f>
        <v>0</v>
      </c>
    </row>
    <row r="26" spans="1:15">
      <c r="A26" s="251" t="s">
        <v>98</v>
      </c>
      <c r="B26" s="251"/>
      <c r="C26" s="251"/>
      <c r="D26" s="251"/>
      <c r="E26" s="89"/>
      <c r="F26" s="195"/>
      <c r="G26" s="195"/>
      <c r="H26" s="195"/>
      <c r="I26" s="195"/>
      <c r="J26" s="195">
        <f>17722-17754</f>
        <v>-32</v>
      </c>
      <c r="K26" s="195"/>
      <c r="L26" s="195"/>
      <c r="M26" s="195"/>
      <c r="N26" s="195"/>
      <c r="O26" s="96">
        <f>SUM(E26:N26)</f>
        <v>-32</v>
      </c>
    </row>
    <row r="27" spans="1:15">
      <c r="A27" s="251"/>
      <c r="B27" s="251"/>
      <c r="C27" s="251"/>
      <c r="D27" s="251"/>
      <c r="E27" s="88"/>
      <c r="F27" s="195"/>
      <c r="G27" s="195"/>
      <c r="H27" s="195"/>
      <c r="I27" s="195"/>
      <c r="J27" s="195"/>
      <c r="K27" s="195"/>
      <c r="L27" s="195"/>
      <c r="M27" s="195"/>
      <c r="N27" s="195"/>
      <c r="O27" s="96"/>
    </row>
    <row r="28" spans="1:15">
      <c r="A28" s="251"/>
      <c r="B28" s="251"/>
      <c r="C28" s="251"/>
      <c r="D28" s="251"/>
      <c r="E28" s="88"/>
      <c r="F28" s="195"/>
      <c r="G28" s="195"/>
      <c r="H28" s="195"/>
      <c r="I28" s="195"/>
      <c r="J28" s="195"/>
      <c r="K28" s="195"/>
      <c r="L28" s="195"/>
      <c r="M28" s="195"/>
      <c r="N28" s="195"/>
      <c r="O28" s="96"/>
    </row>
    <row r="29" spans="1:15" s="31" customFormat="1">
      <c r="A29" s="254" t="s">
        <v>126</v>
      </c>
      <c r="B29" s="254"/>
      <c r="C29" s="254"/>
      <c r="D29" s="254"/>
      <c r="E29" s="89">
        <f t="shared" ref="E29:N29" si="2">+E24+E25+E26</f>
        <v>0</v>
      </c>
      <c r="F29" s="230">
        <f t="shared" si="2"/>
        <v>0</v>
      </c>
      <c r="G29" s="230">
        <f t="shared" si="2"/>
        <v>0</v>
      </c>
      <c r="H29" s="230">
        <f t="shared" si="2"/>
        <v>0</v>
      </c>
      <c r="I29" s="230">
        <f t="shared" si="2"/>
        <v>0</v>
      </c>
      <c r="J29" s="230">
        <f t="shared" si="2"/>
        <v>-32</v>
      </c>
      <c r="K29" s="230">
        <f t="shared" si="2"/>
        <v>0</v>
      </c>
      <c r="L29" s="230">
        <f t="shared" si="2"/>
        <v>0</v>
      </c>
      <c r="M29" s="230">
        <f t="shared" si="2"/>
        <v>0</v>
      </c>
      <c r="N29" s="230">
        <f t="shared" si="2"/>
        <v>0</v>
      </c>
      <c r="O29" s="97">
        <f>SUM(E29:N29)</f>
        <v>-32</v>
      </c>
    </row>
    <row r="30" spans="1:15">
      <c r="A30" s="277"/>
      <c r="B30" s="277"/>
      <c r="C30" s="277"/>
      <c r="D30" s="277"/>
      <c r="E30" s="89"/>
      <c r="F30" s="195"/>
      <c r="G30" s="195"/>
      <c r="H30" s="195"/>
      <c r="I30" s="195"/>
      <c r="J30" s="195"/>
      <c r="K30" s="195"/>
      <c r="L30" s="195"/>
      <c r="M30" s="195"/>
      <c r="N30" s="195"/>
      <c r="O30" s="96"/>
    </row>
    <row r="31" spans="1:15">
      <c r="A31" s="277"/>
      <c r="B31" s="277"/>
      <c r="C31" s="277"/>
      <c r="D31" s="277"/>
      <c r="E31" s="89"/>
      <c r="F31" s="195"/>
      <c r="G31" s="195"/>
      <c r="H31" s="195"/>
      <c r="I31" s="195"/>
      <c r="J31" s="195"/>
      <c r="K31" s="195"/>
      <c r="L31" s="195"/>
      <c r="M31" s="195"/>
      <c r="N31" s="195"/>
      <c r="O31" s="96"/>
    </row>
    <row r="32" spans="1:15" s="31" customFormat="1">
      <c r="A32" s="254" t="s">
        <v>87</v>
      </c>
      <c r="B32" s="254"/>
      <c r="C32" s="254"/>
      <c r="D32" s="254"/>
      <c r="E32" s="89">
        <f t="shared" ref="E32:N32" si="3">+E22+E29</f>
        <v>0</v>
      </c>
      <c r="F32" s="230">
        <f t="shared" si="3"/>
        <v>124706</v>
      </c>
      <c r="G32" s="230">
        <f t="shared" si="3"/>
        <v>7771</v>
      </c>
      <c r="H32" s="230">
        <f t="shared" si="3"/>
        <v>49452</v>
      </c>
      <c r="I32" s="230">
        <f t="shared" si="3"/>
        <v>1910</v>
      </c>
      <c r="J32" s="230">
        <f t="shared" si="3"/>
        <v>-32</v>
      </c>
      <c r="K32" s="230">
        <f t="shared" si="3"/>
        <v>0</v>
      </c>
      <c r="L32" s="230">
        <f t="shared" si="3"/>
        <v>0</v>
      </c>
      <c r="M32" s="230">
        <f t="shared" si="3"/>
        <v>98980</v>
      </c>
      <c r="N32" s="230">
        <f t="shared" si="3"/>
        <v>53620</v>
      </c>
      <c r="O32" s="97">
        <f>SUM(E32:N32)</f>
        <v>336407</v>
      </c>
    </row>
    <row r="33" spans="1:15" ht="24.75" customHeight="1">
      <c r="A33" s="332" t="s">
        <v>153</v>
      </c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  <c r="N33" s="332"/>
      <c r="O33" s="332"/>
    </row>
    <row r="34" spans="1:15">
      <c r="A34" s="254" t="s">
        <v>22</v>
      </c>
      <c r="B34" s="254"/>
      <c r="C34" s="254"/>
      <c r="D34" s="254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</row>
    <row r="35" spans="1:15">
      <c r="A35" s="296" t="s">
        <v>13</v>
      </c>
      <c r="B35" s="296"/>
      <c r="C35" s="296"/>
      <c r="D35" s="296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96"/>
    </row>
    <row r="36" spans="1:15">
      <c r="A36" s="314"/>
      <c r="B36" s="314"/>
      <c r="C36" s="314"/>
      <c r="D36" s="314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96"/>
    </row>
    <row r="37" spans="1:15">
      <c r="A37" s="314"/>
      <c r="B37" s="314"/>
      <c r="C37" s="314"/>
      <c r="D37" s="314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96"/>
    </row>
    <row r="38" spans="1:15">
      <c r="A38" s="317" t="s">
        <v>114</v>
      </c>
      <c r="B38" s="317"/>
      <c r="C38" s="317"/>
      <c r="D38" s="317"/>
      <c r="E38" s="88"/>
      <c r="F38" s="88"/>
      <c r="G38" s="88"/>
      <c r="H38" s="88"/>
      <c r="I38" s="88"/>
      <c r="J38" s="88"/>
      <c r="K38" s="88"/>
      <c r="L38" s="88"/>
      <c r="M38" s="88"/>
      <c r="N38" s="88"/>
      <c r="O38" s="96"/>
    </row>
    <row r="39" spans="1:15">
      <c r="A39" s="316"/>
      <c r="B39" s="316"/>
      <c r="C39" s="316"/>
      <c r="D39" s="31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</row>
    <row r="40" spans="1:15">
      <c r="A40" s="336"/>
      <c r="B40" s="337"/>
      <c r="C40" s="337"/>
      <c r="D40" s="33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96"/>
    </row>
    <row r="41" spans="1:15">
      <c r="A41" s="313" t="s">
        <v>119</v>
      </c>
      <c r="B41" s="313"/>
      <c r="C41" s="313"/>
      <c r="D41" s="313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96"/>
    </row>
    <row r="42" spans="1:15">
      <c r="A42" s="339"/>
      <c r="B42" s="340"/>
      <c r="C42" s="340"/>
      <c r="D42" s="341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96"/>
    </row>
    <row r="43" spans="1:15">
      <c r="A43" s="254"/>
      <c r="B43" s="254"/>
      <c r="C43" s="254"/>
      <c r="D43" s="254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96"/>
    </row>
    <row r="44" spans="1:15">
      <c r="A44" s="297" t="s">
        <v>30</v>
      </c>
      <c r="B44" s="297"/>
      <c r="C44" s="297"/>
      <c r="D44" s="297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</row>
    <row r="45" spans="1:15">
      <c r="A45" s="298"/>
      <c r="B45" s="298"/>
      <c r="C45" s="298"/>
      <c r="D45" s="29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96"/>
    </row>
    <row r="46" spans="1:15">
      <c r="A46" s="251"/>
      <c r="B46" s="251"/>
      <c r="C46" s="251"/>
      <c r="D46" s="251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96"/>
    </row>
    <row r="47" spans="1:15" ht="22.5" customHeight="1">
      <c r="A47" s="294" t="s">
        <v>125</v>
      </c>
      <c r="B47" s="294"/>
      <c r="C47" s="294"/>
      <c r="D47" s="294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96"/>
    </row>
    <row r="48" spans="1:15">
      <c r="A48" s="254"/>
      <c r="B48" s="254"/>
      <c r="C48" s="254"/>
      <c r="D48" s="254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</row>
    <row r="49" spans="1:15">
      <c r="A49" s="296" t="s">
        <v>50</v>
      </c>
      <c r="B49" s="296"/>
      <c r="C49" s="296"/>
      <c r="D49" s="296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96"/>
    </row>
    <row r="50" spans="1:15" ht="22.5" customHeight="1">
      <c r="A50" s="260" t="s">
        <v>84</v>
      </c>
      <c r="B50" s="260"/>
      <c r="C50" s="260"/>
      <c r="D50" s="260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96"/>
    </row>
    <row r="51" spans="1:15">
      <c r="A51" s="251" t="s">
        <v>98</v>
      </c>
      <c r="B51" s="251"/>
      <c r="C51" s="251"/>
      <c r="D51" s="251"/>
      <c r="E51" s="88"/>
      <c r="F51" s="88"/>
      <c r="G51" s="88"/>
      <c r="H51" s="88"/>
      <c r="I51" s="88"/>
      <c r="J51" s="88">
        <v>17754</v>
      </c>
      <c r="K51" s="88"/>
      <c r="L51" s="88"/>
      <c r="M51" s="88"/>
      <c r="N51" s="88"/>
      <c r="O51" s="96">
        <f>SUM(E51:N51)</f>
        <v>17754</v>
      </c>
    </row>
    <row r="52" spans="1:15">
      <c r="A52" s="264"/>
      <c r="B52" s="264"/>
      <c r="C52" s="264"/>
      <c r="D52" s="264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96"/>
    </row>
    <row r="53" spans="1:15">
      <c r="A53" s="254" t="s">
        <v>99</v>
      </c>
      <c r="B53" s="254"/>
      <c r="C53" s="254"/>
      <c r="D53" s="254"/>
      <c r="E53" s="96"/>
      <c r="F53" s="96"/>
      <c r="G53" s="96"/>
      <c r="H53" s="96"/>
      <c r="I53" s="96"/>
      <c r="J53" s="89">
        <f>SUM(J49:J51)</f>
        <v>17754</v>
      </c>
      <c r="K53" s="96"/>
      <c r="L53" s="96"/>
      <c r="M53" s="96"/>
      <c r="N53" s="96"/>
      <c r="O53" s="96">
        <f>SUM(E53:N53)</f>
        <v>17754</v>
      </c>
    </row>
    <row r="54" spans="1:15">
      <c r="A54" s="277"/>
      <c r="B54" s="277"/>
      <c r="C54" s="277"/>
      <c r="D54" s="277"/>
      <c r="E54" s="88"/>
      <c r="F54" s="88"/>
      <c r="G54" s="88"/>
      <c r="H54" s="88"/>
      <c r="I54" s="88"/>
      <c r="J54" s="7"/>
      <c r="K54" s="88"/>
      <c r="L54" s="88"/>
      <c r="M54" s="88"/>
      <c r="N54" s="88"/>
      <c r="O54" s="96"/>
    </row>
    <row r="55" spans="1:15" s="40" customFormat="1" ht="11.25">
      <c r="A55" s="254" t="s">
        <v>97</v>
      </c>
      <c r="B55" s="254"/>
      <c r="C55" s="254"/>
      <c r="D55" s="254"/>
      <c r="E55" s="89"/>
      <c r="F55" s="89"/>
      <c r="G55" s="89"/>
      <c r="H55" s="89"/>
      <c r="I55" s="89"/>
      <c r="J55" s="89">
        <f>+J53+J47</f>
        <v>17754</v>
      </c>
      <c r="K55" s="89"/>
      <c r="L55" s="89"/>
      <c r="M55" s="89"/>
      <c r="N55" s="89"/>
      <c r="O55" s="97">
        <f>SUM(E55:N55)</f>
        <v>17754</v>
      </c>
    </row>
  </sheetData>
  <mergeCells count="55">
    <mergeCell ref="A12:D12"/>
    <mergeCell ref="A1:O1"/>
    <mergeCell ref="A3:O3"/>
    <mergeCell ref="A4:O4"/>
    <mergeCell ref="A5:D5"/>
    <mergeCell ref="E5:O5"/>
    <mergeCell ref="A6:O6"/>
    <mergeCell ref="A7:D8"/>
    <mergeCell ref="E7:O7"/>
    <mergeCell ref="A9:D9"/>
    <mergeCell ref="A10:D10"/>
    <mergeCell ref="A11:D11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O33"/>
    <mergeCell ref="A34:D34"/>
    <mergeCell ref="A35:D35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55:D55"/>
    <mergeCell ref="A49:D49"/>
    <mergeCell ref="A50:D50"/>
    <mergeCell ref="A51:D51"/>
    <mergeCell ref="A52:D52"/>
    <mergeCell ref="A53:D53"/>
    <mergeCell ref="A54:D54"/>
  </mergeCells>
  <printOptions horizontalCentered="1"/>
  <pageMargins left="0.47244094488188981" right="0.47244094488188981" top="0.39" bottom="0.37" header="0.22" footer="0.19"/>
  <pageSetup paperSize="9" scale="66" orientation="landscape" r:id="rId1"/>
  <headerFooter alignWithMargins="0">
    <oddHeader>&amp;LGAZDASÁGI MŰSZAKI ELLÁTÓ SZERVEZET</oddHeader>
    <oddFooter>&amp;LVeresegyház, 2013. Február 07.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G55"/>
  <sheetViews>
    <sheetView topLeftCell="A4" workbookViewId="0">
      <selection activeCell="E26" sqref="E26"/>
    </sheetView>
  </sheetViews>
  <sheetFormatPr defaultRowHeight="12.75"/>
  <cols>
    <col min="4" max="4" width="13.85546875" customWidth="1"/>
    <col min="5" max="5" width="12.28515625" customWidth="1"/>
    <col min="6" max="6" width="11.42578125" customWidth="1"/>
    <col min="7" max="7" width="13.85546875" customWidth="1"/>
    <col min="260" max="260" width="13.85546875" customWidth="1"/>
    <col min="261" max="261" width="12.28515625" customWidth="1"/>
    <col min="262" max="262" width="11.42578125" customWidth="1"/>
    <col min="263" max="263" width="13.85546875" customWidth="1"/>
    <col min="516" max="516" width="13.85546875" customWidth="1"/>
    <col min="517" max="517" width="12.28515625" customWidth="1"/>
    <col min="518" max="518" width="11.42578125" customWidth="1"/>
    <col min="519" max="519" width="13.85546875" customWidth="1"/>
    <col min="772" max="772" width="13.85546875" customWidth="1"/>
    <col min="773" max="773" width="12.28515625" customWidth="1"/>
    <col min="774" max="774" width="11.42578125" customWidth="1"/>
    <col min="775" max="775" width="13.85546875" customWidth="1"/>
    <col min="1028" max="1028" width="13.85546875" customWidth="1"/>
    <col min="1029" max="1029" width="12.28515625" customWidth="1"/>
    <col min="1030" max="1030" width="11.42578125" customWidth="1"/>
    <col min="1031" max="1031" width="13.85546875" customWidth="1"/>
    <col min="1284" max="1284" width="13.85546875" customWidth="1"/>
    <col min="1285" max="1285" width="12.28515625" customWidth="1"/>
    <col min="1286" max="1286" width="11.42578125" customWidth="1"/>
    <col min="1287" max="1287" width="13.85546875" customWidth="1"/>
    <col min="1540" max="1540" width="13.85546875" customWidth="1"/>
    <col min="1541" max="1541" width="12.28515625" customWidth="1"/>
    <col min="1542" max="1542" width="11.42578125" customWidth="1"/>
    <col min="1543" max="1543" width="13.85546875" customWidth="1"/>
    <col min="1796" max="1796" width="13.85546875" customWidth="1"/>
    <col min="1797" max="1797" width="12.28515625" customWidth="1"/>
    <col min="1798" max="1798" width="11.42578125" customWidth="1"/>
    <col min="1799" max="1799" width="13.85546875" customWidth="1"/>
    <col min="2052" max="2052" width="13.85546875" customWidth="1"/>
    <col min="2053" max="2053" width="12.28515625" customWidth="1"/>
    <col min="2054" max="2054" width="11.42578125" customWidth="1"/>
    <col min="2055" max="2055" width="13.85546875" customWidth="1"/>
    <col min="2308" max="2308" width="13.85546875" customWidth="1"/>
    <col min="2309" max="2309" width="12.28515625" customWidth="1"/>
    <col min="2310" max="2310" width="11.42578125" customWidth="1"/>
    <col min="2311" max="2311" width="13.85546875" customWidth="1"/>
    <col min="2564" max="2564" width="13.85546875" customWidth="1"/>
    <col min="2565" max="2565" width="12.28515625" customWidth="1"/>
    <col min="2566" max="2566" width="11.42578125" customWidth="1"/>
    <col min="2567" max="2567" width="13.85546875" customWidth="1"/>
    <col min="2820" max="2820" width="13.85546875" customWidth="1"/>
    <col min="2821" max="2821" width="12.28515625" customWidth="1"/>
    <col min="2822" max="2822" width="11.42578125" customWidth="1"/>
    <col min="2823" max="2823" width="13.85546875" customWidth="1"/>
    <col min="3076" max="3076" width="13.85546875" customWidth="1"/>
    <col min="3077" max="3077" width="12.28515625" customWidth="1"/>
    <col min="3078" max="3078" width="11.42578125" customWidth="1"/>
    <col min="3079" max="3079" width="13.85546875" customWidth="1"/>
    <col min="3332" max="3332" width="13.85546875" customWidth="1"/>
    <col min="3333" max="3333" width="12.28515625" customWidth="1"/>
    <col min="3334" max="3334" width="11.42578125" customWidth="1"/>
    <col min="3335" max="3335" width="13.85546875" customWidth="1"/>
    <col min="3588" max="3588" width="13.85546875" customWidth="1"/>
    <col min="3589" max="3589" width="12.28515625" customWidth="1"/>
    <col min="3590" max="3590" width="11.42578125" customWidth="1"/>
    <col min="3591" max="3591" width="13.85546875" customWidth="1"/>
    <col min="3844" max="3844" width="13.85546875" customWidth="1"/>
    <col min="3845" max="3845" width="12.28515625" customWidth="1"/>
    <col min="3846" max="3846" width="11.42578125" customWidth="1"/>
    <col min="3847" max="3847" width="13.85546875" customWidth="1"/>
    <col min="4100" max="4100" width="13.85546875" customWidth="1"/>
    <col min="4101" max="4101" width="12.28515625" customWidth="1"/>
    <col min="4102" max="4102" width="11.42578125" customWidth="1"/>
    <col min="4103" max="4103" width="13.85546875" customWidth="1"/>
    <col min="4356" max="4356" width="13.85546875" customWidth="1"/>
    <col min="4357" max="4357" width="12.28515625" customWidth="1"/>
    <col min="4358" max="4358" width="11.42578125" customWidth="1"/>
    <col min="4359" max="4359" width="13.85546875" customWidth="1"/>
    <col min="4612" max="4612" width="13.85546875" customWidth="1"/>
    <col min="4613" max="4613" width="12.28515625" customWidth="1"/>
    <col min="4614" max="4614" width="11.42578125" customWidth="1"/>
    <col min="4615" max="4615" width="13.85546875" customWidth="1"/>
    <col min="4868" max="4868" width="13.85546875" customWidth="1"/>
    <col min="4869" max="4869" width="12.28515625" customWidth="1"/>
    <col min="4870" max="4870" width="11.42578125" customWidth="1"/>
    <col min="4871" max="4871" width="13.85546875" customWidth="1"/>
    <col min="5124" max="5124" width="13.85546875" customWidth="1"/>
    <col min="5125" max="5125" width="12.28515625" customWidth="1"/>
    <col min="5126" max="5126" width="11.42578125" customWidth="1"/>
    <col min="5127" max="5127" width="13.85546875" customWidth="1"/>
    <col min="5380" max="5380" width="13.85546875" customWidth="1"/>
    <col min="5381" max="5381" width="12.28515625" customWidth="1"/>
    <col min="5382" max="5382" width="11.42578125" customWidth="1"/>
    <col min="5383" max="5383" width="13.85546875" customWidth="1"/>
    <col min="5636" max="5636" width="13.85546875" customWidth="1"/>
    <col min="5637" max="5637" width="12.28515625" customWidth="1"/>
    <col min="5638" max="5638" width="11.42578125" customWidth="1"/>
    <col min="5639" max="5639" width="13.85546875" customWidth="1"/>
    <col min="5892" max="5892" width="13.85546875" customWidth="1"/>
    <col min="5893" max="5893" width="12.28515625" customWidth="1"/>
    <col min="5894" max="5894" width="11.42578125" customWidth="1"/>
    <col min="5895" max="5895" width="13.85546875" customWidth="1"/>
    <col min="6148" max="6148" width="13.85546875" customWidth="1"/>
    <col min="6149" max="6149" width="12.28515625" customWidth="1"/>
    <col min="6150" max="6150" width="11.42578125" customWidth="1"/>
    <col min="6151" max="6151" width="13.85546875" customWidth="1"/>
    <col min="6404" max="6404" width="13.85546875" customWidth="1"/>
    <col min="6405" max="6405" width="12.28515625" customWidth="1"/>
    <col min="6406" max="6406" width="11.42578125" customWidth="1"/>
    <col min="6407" max="6407" width="13.85546875" customWidth="1"/>
    <col min="6660" max="6660" width="13.85546875" customWidth="1"/>
    <col min="6661" max="6661" width="12.28515625" customWidth="1"/>
    <col min="6662" max="6662" width="11.42578125" customWidth="1"/>
    <col min="6663" max="6663" width="13.85546875" customWidth="1"/>
    <col min="6916" max="6916" width="13.85546875" customWidth="1"/>
    <col min="6917" max="6917" width="12.28515625" customWidth="1"/>
    <col min="6918" max="6918" width="11.42578125" customWidth="1"/>
    <col min="6919" max="6919" width="13.85546875" customWidth="1"/>
    <col min="7172" max="7172" width="13.85546875" customWidth="1"/>
    <col min="7173" max="7173" width="12.28515625" customWidth="1"/>
    <col min="7174" max="7174" width="11.42578125" customWidth="1"/>
    <col min="7175" max="7175" width="13.85546875" customWidth="1"/>
    <col min="7428" max="7428" width="13.85546875" customWidth="1"/>
    <col min="7429" max="7429" width="12.28515625" customWidth="1"/>
    <col min="7430" max="7430" width="11.42578125" customWidth="1"/>
    <col min="7431" max="7431" width="13.85546875" customWidth="1"/>
    <col min="7684" max="7684" width="13.85546875" customWidth="1"/>
    <col min="7685" max="7685" width="12.28515625" customWidth="1"/>
    <col min="7686" max="7686" width="11.42578125" customWidth="1"/>
    <col min="7687" max="7687" width="13.85546875" customWidth="1"/>
    <col min="7940" max="7940" width="13.85546875" customWidth="1"/>
    <col min="7941" max="7941" width="12.28515625" customWidth="1"/>
    <col min="7942" max="7942" width="11.42578125" customWidth="1"/>
    <col min="7943" max="7943" width="13.85546875" customWidth="1"/>
    <col min="8196" max="8196" width="13.85546875" customWidth="1"/>
    <col min="8197" max="8197" width="12.28515625" customWidth="1"/>
    <col min="8198" max="8198" width="11.42578125" customWidth="1"/>
    <col min="8199" max="8199" width="13.85546875" customWidth="1"/>
    <col min="8452" max="8452" width="13.85546875" customWidth="1"/>
    <col min="8453" max="8453" width="12.28515625" customWidth="1"/>
    <col min="8454" max="8454" width="11.42578125" customWidth="1"/>
    <col min="8455" max="8455" width="13.85546875" customWidth="1"/>
    <col min="8708" max="8708" width="13.85546875" customWidth="1"/>
    <col min="8709" max="8709" width="12.28515625" customWidth="1"/>
    <col min="8710" max="8710" width="11.42578125" customWidth="1"/>
    <col min="8711" max="8711" width="13.85546875" customWidth="1"/>
    <col min="8964" max="8964" width="13.85546875" customWidth="1"/>
    <col min="8965" max="8965" width="12.28515625" customWidth="1"/>
    <col min="8966" max="8966" width="11.42578125" customWidth="1"/>
    <col min="8967" max="8967" width="13.85546875" customWidth="1"/>
    <col min="9220" max="9220" width="13.85546875" customWidth="1"/>
    <col min="9221" max="9221" width="12.28515625" customWidth="1"/>
    <col min="9222" max="9222" width="11.42578125" customWidth="1"/>
    <col min="9223" max="9223" width="13.85546875" customWidth="1"/>
    <col min="9476" max="9476" width="13.85546875" customWidth="1"/>
    <col min="9477" max="9477" width="12.28515625" customWidth="1"/>
    <col min="9478" max="9478" width="11.42578125" customWidth="1"/>
    <col min="9479" max="9479" width="13.85546875" customWidth="1"/>
    <col min="9732" max="9732" width="13.85546875" customWidth="1"/>
    <col min="9733" max="9733" width="12.28515625" customWidth="1"/>
    <col min="9734" max="9734" width="11.42578125" customWidth="1"/>
    <col min="9735" max="9735" width="13.85546875" customWidth="1"/>
    <col min="9988" max="9988" width="13.85546875" customWidth="1"/>
    <col min="9989" max="9989" width="12.28515625" customWidth="1"/>
    <col min="9990" max="9990" width="11.42578125" customWidth="1"/>
    <col min="9991" max="9991" width="13.85546875" customWidth="1"/>
    <col min="10244" max="10244" width="13.85546875" customWidth="1"/>
    <col min="10245" max="10245" width="12.28515625" customWidth="1"/>
    <col min="10246" max="10246" width="11.42578125" customWidth="1"/>
    <col min="10247" max="10247" width="13.85546875" customWidth="1"/>
    <col min="10500" max="10500" width="13.85546875" customWidth="1"/>
    <col min="10501" max="10501" width="12.28515625" customWidth="1"/>
    <col min="10502" max="10502" width="11.42578125" customWidth="1"/>
    <col min="10503" max="10503" width="13.85546875" customWidth="1"/>
    <col min="10756" max="10756" width="13.85546875" customWidth="1"/>
    <col min="10757" max="10757" width="12.28515625" customWidth="1"/>
    <col min="10758" max="10758" width="11.42578125" customWidth="1"/>
    <col min="10759" max="10759" width="13.85546875" customWidth="1"/>
    <col min="11012" max="11012" width="13.85546875" customWidth="1"/>
    <col min="11013" max="11013" width="12.28515625" customWidth="1"/>
    <col min="11014" max="11014" width="11.42578125" customWidth="1"/>
    <col min="11015" max="11015" width="13.85546875" customWidth="1"/>
    <col min="11268" max="11268" width="13.85546875" customWidth="1"/>
    <col min="11269" max="11269" width="12.28515625" customWidth="1"/>
    <col min="11270" max="11270" width="11.42578125" customWidth="1"/>
    <col min="11271" max="11271" width="13.85546875" customWidth="1"/>
    <col min="11524" max="11524" width="13.85546875" customWidth="1"/>
    <col min="11525" max="11525" width="12.28515625" customWidth="1"/>
    <col min="11526" max="11526" width="11.42578125" customWidth="1"/>
    <col min="11527" max="11527" width="13.85546875" customWidth="1"/>
    <col min="11780" max="11780" width="13.85546875" customWidth="1"/>
    <col min="11781" max="11781" width="12.28515625" customWidth="1"/>
    <col min="11782" max="11782" width="11.42578125" customWidth="1"/>
    <col min="11783" max="11783" width="13.85546875" customWidth="1"/>
    <col min="12036" max="12036" width="13.85546875" customWidth="1"/>
    <col min="12037" max="12037" width="12.28515625" customWidth="1"/>
    <col min="12038" max="12038" width="11.42578125" customWidth="1"/>
    <col min="12039" max="12039" width="13.85546875" customWidth="1"/>
    <col min="12292" max="12292" width="13.85546875" customWidth="1"/>
    <col min="12293" max="12293" width="12.28515625" customWidth="1"/>
    <col min="12294" max="12294" width="11.42578125" customWidth="1"/>
    <col min="12295" max="12295" width="13.85546875" customWidth="1"/>
    <col min="12548" max="12548" width="13.85546875" customWidth="1"/>
    <col min="12549" max="12549" width="12.28515625" customWidth="1"/>
    <col min="12550" max="12550" width="11.42578125" customWidth="1"/>
    <col min="12551" max="12551" width="13.85546875" customWidth="1"/>
    <col min="12804" max="12804" width="13.85546875" customWidth="1"/>
    <col min="12805" max="12805" width="12.28515625" customWidth="1"/>
    <col min="12806" max="12806" width="11.42578125" customWidth="1"/>
    <col min="12807" max="12807" width="13.85546875" customWidth="1"/>
    <col min="13060" max="13060" width="13.85546875" customWidth="1"/>
    <col min="13061" max="13061" width="12.28515625" customWidth="1"/>
    <col min="13062" max="13062" width="11.42578125" customWidth="1"/>
    <col min="13063" max="13063" width="13.85546875" customWidth="1"/>
    <col min="13316" max="13316" width="13.85546875" customWidth="1"/>
    <col min="13317" max="13317" width="12.28515625" customWidth="1"/>
    <col min="13318" max="13318" width="11.42578125" customWidth="1"/>
    <col min="13319" max="13319" width="13.85546875" customWidth="1"/>
    <col min="13572" max="13572" width="13.85546875" customWidth="1"/>
    <col min="13573" max="13573" width="12.28515625" customWidth="1"/>
    <col min="13574" max="13574" width="11.42578125" customWidth="1"/>
    <col min="13575" max="13575" width="13.85546875" customWidth="1"/>
    <col min="13828" max="13828" width="13.85546875" customWidth="1"/>
    <col min="13829" max="13829" width="12.28515625" customWidth="1"/>
    <col min="13830" max="13830" width="11.42578125" customWidth="1"/>
    <col min="13831" max="13831" width="13.85546875" customWidth="1"/>
    <col min="14084" max="14084" width="13.85546875" customWidth="1"/>
    <col min="14085" max="14085" width="12.28515625" customWidth="1"/>
    <col min="14086" max="14086" width="11.42578125" customWidth="1"/>
    <col min="14087" max="14087" width="13.85546875" customWidth="1"/>
    <col min="14340" max="14340" width="13.85546875" customWidth="1"/>
    <col min="14341" max="14341" width="12.28515625" customWidth="1"/>
    <col min="14342" max="14342" width="11.42578125" customWidth="1"/>
    <col min="14343" max="14343" width="13.85546875" customWidth="1"/>
    <col min="14596" max="14596" width="13.85546875" customWidth="1"/>
    <col min="14597" max="14597" width="12.28515625" customWidth="1"/>
    <col min="14598" max="14598" width="11.42578125" customWidth="1"/>
    <col min="14599" max="14599" width="13.85546875" customWidth="1"/>
    <col min="14852" max="14852" width="13.85546875" customWidth="1"/>
    <col min="14853" max="14853" width="12.28515625" customWidth="1"/>
    <col min="14854" max="14854" width="11.42578125" customWidth="1"/>
    <col min="14855" max="14855" width="13.85546875" customWidth="1"/>
    <col min="15108" max="15108" width="13.85546875" customWidth="1"/>
    <col min="15109" max="15109" width="12.28515625" customWidth="1"/>
    <col min="15110" max="15110" width="11.42578125" customWidth="1"/>
    <col min="15111" max="15111" width="13.85546875" customWidth="1"/>
    <col min="15364" max="15364" width="13.85546875" customWidth="1"/>
    <col min="15365" max="15365" width="12.28515625" customWidth="1"/>
    <col min="15366" max="15366" width="11.42578125" customWidth="1"/>
    <col min="15367" max="15367" width="13.85546875" customWidth="1"/>
    <col min="15620" max="15620" width="13.85546875" customWidth="1"/>
    <col min="15621" max="15621" width="12.28515625" customWidth="1"/>
    <col min="15622" max="15622" width="11.42578125" customWidth="1"/>
    <col min="15623" max="15623" width="13.85546875" customWidth="1"/>
    <col min="15876" max="15876" width="13.85546875" customWidth="1"/>
    <col min="15877" max="15877" width="12.28515625" customWidth="1"/>
    <col min="15878" max="15878" width="11.42578125" customWidth="1"/>
    <col min="15879" max="15879" width="13.85546875" customWidth="1"/>
    <col min="16132" max="16132" width="13.85546875" customWidth="1"/>
    <col min="16133" max="16133" width="12.28515625" customWidth="1"/>
    <col min="16134" max="16134" width="11.42578125" customWidth="1"/>
    <col min="16135" max="16135" width="13.85546875" customWidth="1"/>
  </cols>
  <sheetData>
    <row r="1" spans="1:7">
      <c r="A1" s="280" t="s">
        <v>338</v>
      </c>
      <c r="B1" s="280"/>
      <c r="C1" s="280"/>
      <c r="D1" s="280"/>
      <c r="E1" s="280"/>
      <c r="F1" s="280"/>
      <c r="G1" s="280"/>
    </row>
    <row r="2" spans="1:7">
      <c r="A2" s="173"/>
      <c r="B2" s="173"/>
      <c r="C2" s="173"/>
      <c r="D2" s="173"/>
      <c r="E2" s="173"/>
      <c r="F2" s="173"/>
      <c r="G2" s="173"/>
    </row>
    <row r="3" spans="1:7">
      <c r="A3" s="278" t="s">
        <v>155</v>
      </c>
      <c r="B3" s="278"/>
      <c r="C3" s="278"/>
      <c r="D3" s="278"/>
      <c r="E3" s="278"/>
      <c r="F3" s="278"/>
      <c r="G3" s="278"/>
    </row>
    <row r="4" spans="1:7">
      <c r="A4" s="328"/>
      <c r="B4" s="328"/>
      <c r="C4" s="328"/>
      <c r="D4" s="328"/>
      <c r="E4" s="328"/>
      <c r="F4" s="328"/>
      <c r="G4" s="328"/>
    </row>
    <row r="5" spans="1:7">
      <c r="A5" s="329" t="s">
        <v>100</v>
      </c>
      <c r="B5" s="330"/>
      <c r="C5" s="330"/>
      <c r="D5" s="331"/>
      <c r="E5" s="277" t="s">
        <v>285</v>
      </c>
      <c r="F5" s="277"/>
      <c r="G5" s="277"/>
    </row>
    <row r="6" spans="1:7" ht="21" customHeight="1">
      <c r="A6" s="332" t="s">
        <v>144</v>
      </c>
      <c r="B6" s="263"/>
      <c r="C6" s="263"/>
      <c r="D6" s="263"/>
      <c r="E6" s="263"/>
      <c r="F6" s="263"/>
      <c r="G6" s="263"/>
    </row>
    <row r="7" spans="1:7" ht="12.75" customHeight="1">
      <c r="A7" s="290" t="s">
        <v>3</v>
      </c>
      <c r="B7" s="290"/>
      <c r="C7" s="290"/>
      <c r="D7" s="290"/>
      <c r="E7" s="289" t="s">
        <v>83</v>
      </c>
      <c r="F7" s="289" t="s">
        <v>133</v>
      </c>
      <c r="G7" s="290" t="s">
        <v>9</v>
      </c>
    </row>
    <row r="8" spans="1:7" ht="14.25" customHeight="1">
      <c r="A8" s="290"/>
      <c r="B8" s="290"/>
      <c r="C8" s="290"/>
      <c r="D8" s="290"/>
      <c r="E8" s="289"/>
      <c r="F8" s="289"/>
      <c r="G8" s="290"/>
    </row>
    <row r="9" spans="1:7" s="31" customFormat="1">
      <c r="A9" s="255" t="s">
        <v>24</v>
      </c>
      <c r="B9" s="255"/>
      <c r="C9" s="255"/>
      <c r="D9" s="255"/>
      <c r="E9" s="97">
        <f>+'5.2.1.Óvoda M-F. köt.'!I9</f>
        <v>86895</v>
      </c>
      <c r="F9" s="97">
        <f>+'5.2.2.Óvoda M-F. önk.'!H9</f>
        <v>0</v>
      </c>
      <c r="G9" s="97">
        <f>+E9+F9</f>
        <v>86895</v>
      </c>
    </row>
    <row r="10" spans="1:7">
      <c r="A10" s="251" t="s">
        <v>11</v>
      </c>
      <c r="B10" s="251"/>
      <c r="C10" s="251"/>
      <c r="D10" s="251"/>
      <c r="E10" s="96">
        <f>+'5.2.1.Óvoda M-F. köt.'!I10</f>
        <v>0</v>
      </c>
      <c r="F10" s="96">
        <f>+'5.2.2.Óvoda M-F. önk.'!H10</f>
        <v>0</v>
      </c>
      <c r="G10" s="96">
        <f t="shared" ref="G10:G32" si="0">+E10+F10</f>
        <v>0</v>
      </c>
    </row>
    <row r="11" spans="1:7">
      <c r="A11" s="265" t="s">
        <v>12</v>
      </c>
      <c r="B11" s="265"/>
      <c r="C11" s="265"/>
      <c r="D11" s="265"/>
      <c r="E11" s="96">
        <f>+'5.2.1.Óvoda M-F. köt.'!I11</f>
        <v>86895</v>
      </c>
      <c r="F11" s="96">
        <f>+'5.2.2.Óvoda M-F. önk.'!H11</f>
        <v>0</v>
      </c>
      <c r="G11" s="96">
        <f t="shared" si="0"/>
        <v>86895</v>
      </c>
    </row>
    <row r="12" spans="1:7">
      <c r="A12" s="251" t="s">
        <v>17</v>
      </c>
      <c r="B12" s="251"/>
      <c r="C12" s="251"/>
      <c r="D12" s="251"/>
      <c r="E12" s="96">
        <f>+'5.2.1.Óvoda M-F. köt.'!I12</f>
        <v>0</v>
      </c>
      <c r="F12" s="96">
        <f>+'5.2.2.Óvoda M-F. önk.'!H12</f>
        <v>0</v>
      </c>
      <c r="G12" s="96">
        <f t="shared" si="0"/>
        <v>0</v>
      </c>
    </row>
    <row r="13" spans="1:7">
      <c r="A13" s="251" t="s">
        <v>25</v>
      </c>
      <c r="B13" s="251"/>
      <c r="C13" s="251"/>
      <c r="D13" s="251"/>
      <c r="E13" s="96">
        <f>+'5.2.1.Óvoda M-F. köt.'!I13</f>
        <v>0</v>
      </c>
      <c r="F13" s="96">
        <f>+'5.2.2.Óvoda M-F. önk.'!H13</f>
        <v>0</v>
      </c>
      <c r="G13" s="96">
        <f t="shared" si="0"/>
        <v>0</v>
      </c>
    </row>
    <row r="14" spans="1:7">
      <c r="A14" s="264"/>
      <c r="B14" s="264"/>
      <c r="C14" s="264"/>
      <c r="D14" s="264"/>
      <c r="E14" s="96"/>
      <c r="F14" s="96"/>
      <c r="G14" s="96"/>
    </row>
    <row r="15" spans="1:7">
      <c r="A15" s="264"/>
      <c r="B15" s="264"/>
      <c r="C15" s="264"/>
      <c r="D15" s="264"/>
      <c r="E15" s="96"/>
      <c r="F15" s="96"/>
      <c r="G15" s="96"/>
    </row>
    <row r="16" spans="1:7" s="31" customFormat="1">
      <c r="A16" s="254" t="s">
        <v>141</v>
      </c>
      <c r="B16" s="254"/>
      <c r="C16" s="254"/>
      <c r="D16" s="254"/>
      <c r="E16" s="97">
        <f>+'5.2.1.Óvoda M-F. köt.'!I16</f>
        <v>0</v>
      </c>
      <c r="F16" s="97">
        <f>+'5.2.2.Óvoda M-F. önk.'!H16</f>
        <v>0</v>
      </c>
      <c r="G16" s="97">
        <f t="shared" si="0"/>
        <v>0</v>
      </c>
    </row>
    <row r="17" spans="1:7">
      <c r="A17" s="293"/>
      <c r="B17" s="293"/>
      <c r="C17" s="293"/>
      <c r="D17" s="293"/>
      <c r="E17" s="96"/>
      <c r="F17" s="96"/>
      <c r="G17" s="96"/>
    </row>
    <row r="18" spans="1:7">
      <c r="A18" s="293"/>
      <c r="B18" s="293"/>
      <c r="C18" s="293"/>
      <c r="D18" s="293"/>
      <c r="E18" s="96"/>
      <c r="F18" s="96"/>
      <c r="G18" s="96"/>
    </row>
    <row r="19" spans="1:7" s="31" customFormat="1">
      <c r="A19" s="297" t="s">
        <v>123</v>
      </c>
      <c r="B19" s="297"/>
      <c r="C19" s="297"/>
      <c r="D19" s="297"/>
      <c r="E19" s="97">
        <f>+'5.2.1.Óvoda M-F. köt.'!I19</f>
        <v>0</v>
      </c>
      <c r="F19" s="97">
        <f>+'5.2.2.Óvoda M-F. önk.'!H19</f>
        <v>0</v>
      </c>
      <c r="G19" s="97">
        <f t="shared" si="0"/>
        <v>0</v>
      </c>
    </row>
    <row r="20" spans="1:7">
      <c r="A20" s="298"/>
      <c r="B20" s="298"/>
      <c r="C20" s="298"/>
      <c r="D20" s="298"/>
      <c r="E20" s="96"/>
      <c r="F20" s="96"/>
      <c r="G20" s="96"/>
    </row>
    <row r="21" spans="1:7">
      <c r="A21" s="297"/>
      <c r="B21" s="297"/>
      <c r="C21" s="297"/>
      <c r="D21" s="297"/>
      <c r="E21" s="96"/>
      <c r="F21" s="96"/>
      <c r="G21" s="96"/>
    </row>
    <row r="22" spans="1:7" s="31" customFormat="1" ht="22.5" customHeight="1">
      <c r="A22" s="294" t="s">
        <v>124</v>
      </c>
      <c r="B22" s="294"/>
      <c r="C22" s="294"/>
      <c r="D22" s="294"/>
      <c r="E22" s="97">
        <f>+'5.2.1.Óvoda M-F. köt.'!I22</f>
        <v>86895</v>
      </c>
      <c r="F22" s="97">
        <f>+'5.2.2.Óvoda M-F. önk.'!H22</f>
        <v>0</v>
      </c>
      <c r="G22" s="97">
        <f t="shared" si="0"/>
        <v>86895</v>
      </c>
    </row>
    <row r="23" spans="1:7">
      <c r="A23" s="254"/>
      <c r="B23" s="254"/>
      <c r="C23" s="254"/>
      <c r="D23" s="254"/>
      <c r="E23" s="96"/>
      <c r="F23" s="96"/>
      <c r="G23" s="96"/>
    </row>
    <row r="24" spans="1:7">
      <c r="A24" s="333" t="s">
        <v>50</v>
      </c>
      <c r="B24" s="334"/>
      <c r="C24" s="334"/>
      <c r="D24" s="335"/>
      <c r="E24" s="96">
        <f>+'5.2.1.Óvoda M-F. köt.'!I24</f>
        <v>0</v>
      </c>
      <c r="F24" s="96">
        <f>+'5.2.2.Óvoda M-F. önk.'!H24</f>
        <v>0</v>
      </c>
      <c r="G24" s="96">
        <f t="shared" si="0"/>
        <v>0</v>
      </c>
    </row>
    <row r="25" spans="1:7" ht="23.25" customHeight="1">
      <c r="A25" s="260" t="s">
        <v>84</v>
      </c>
      <c r="B25" s="260"/>
      <c r="C25" s="260"/>
      <c r="D25" s="260"/>
      <c r="E25" s="96">
        <f>+'5.2.1.Óvoda M-F. köt.'!I25</f>
        <v>0</v>
      </c>
      <c r="F25" s="96">
        <f>+'5.2.2.Óvoda M-F. önk.'!H25</f>
        <v>0</v>
      </c>
      <c r="G25" s="96">
        <f t="shared" si="0"/>
        <v>0</v>
      </c>
    </row>
    <row r="26" spans="1:7">
      <c r="A26" s="251" t="s">
        <v>98</v>
      </c>
      <c r="B26" s="251"/>
      <c r="C26" s="251"/>
      <c r="D26" s="251"/>
      <c r="E26" s="96">
        <f>+'5.2.1.Óvoda M-F. köt.'!I26</f>
        <v>434186</v>
      </c>
      <c r="F26" s="96">
        <f>+'5.2.2.Óvoda M-F. önk.'!H26</f>
        <v>0</v>
      </c>
      <c r="G26" s="96">
        <f t="shared" si="0"/>
        <v>434186</v>
      </c>
    </row>
    <row r="27" spans="1:7">
      <c r="A27" s="251"/>
      <c r="B27" s="251"/>
      <c r="C27" s="251"/>
      <c r="D27" s="251"/>
      <c r="E27" s="96"/>
      <c r="F27" s="96"/>
      <c r="G27" s="96"/>
    </row>
    <row r="28" spans="1:7">
      <c r="A28" s="251"/>
      <c r="B28" s="251"/>
      <c r="C28" s="251"/>
      <c r="D28" s="251"/>
      <c r="E28" s="96"/>
      <c r="F28" s="96"/>
      <c r="G28" s="96"/>
    </row>
    <row r="29" spans="1:7" s="31" customFormat="1">
      <c r="A29" s="254" t="s">
        <v>126</v>
      </c>
      <c r="B29" s="254"/>
      <c r="C29" s="254"/>
      <c r="D29" s="254"/>
      <c r="E29" s="97">
        <f>+'5.2.1.Óvoda M-F. köt.'!I29</f>
        <v>434186</v>
      </c>
      <c r="F29" s="97">
        <f>+'5.2.2.Óvoda M-F. önk.'!H29</f>
        <v>0</v>
      </c>
      <c r="G29" s="97">
        <f t="shared" si="0"/>
        <v>434186</v>
      </c>
    </row>
    <row r="30" spans="1:7">
      <c r="A30" s="277"/>
      <c r="B30" s="277"/>
      <c r="C30" s="277"/>
      <c r="D30" s="277"/>
      <c r="E30" s="96"/>
      <c r="F30" s="96"/>
      <c r="G30" s="96"/>
    </row>
    <row r="31" spans="1:7">
      <c r="A31" s="277"/>
      <c r="B31" s="277"/>
      <c r="C31" s="277"/>
      <c r="D31" s="277"/>
      <c r="E31" s="96"/>
      <c r="F31" s="96"/>
      <c r="G31" s="96"/>
    </row>
    <row r="32" spans="1:7" s="31" customFormat="1">
      <c r="A32" s="254" t="s">
        <v>87</v>
      </c>
      <c r="B32" s="254"/>
      <c r="C32" s="254"/>
      <c r="D32" s="254"/>
      <c r="E32" s="97">
        <f>+'5.2.1.Óvoda M-F. köt.'!I32</f>
        <v>521081</v>
      </c>
      <c r="F32" s="97">
        <f>+'5.2.2.Óvoda M-F. önk.'!H32</f>
        <v>0</v>
      </c>
      <c r="G32" s="97">
        <f t="shared" si="0"/>
        <v>521081</v>
      </c>
    </row>
    <row r="33" spans="1:7" ht="24.75" customHeight="1">
      <c r="A33" s="332" t="s">
        <v>145</v>
      </c>
      <c r="B33" s="332"/>
      <c r="C33" s="332"/>
      <c r="D33" s="332"/>
      <c r="E33" s="332"/>
      <c r="F33" s="332"/>
      <c r="G33" s="332"/>
    </row>
    <row r="34" spans="1:7">
      <c r="A34" s="254" t="s">
        <v>22</v>
      </c>
      <c r="B34" s="254"/>
      <c r="C34" s="254"/>
      <c r="D34" s="254"/>
      <c r="E34" s="7"/>
      <c r="F34" s="7"/>
      <c r="G34" s="7"/>
    </row>
    <row r="35" spans="1:7">
      <c r="A35" s="296" t="s">
        <v>13</v>
      </c>
      <c r="B35" s="296"/>
      <c r="C35" s="296"/>
      <c r="D35" s="296"/>
      <c r="E35" s="7"/>
      <c r="F35" s="7"/>
      <c r="G35" s="7"/>
    </row>
    <row r="36" spans="1:7">
      <c r="A36" s="314"/>
      <c r="B36" s="314"/>
      <c r="C36" s="314"/>
      <c r="D36" s="314"/>
      <c r="E36" s="7"/>
      <c r="F36" s="7"/>
      <c r="G36" s="7"/>
    </row>
    <row r="37" spans="1:7">
      <c r="A37" s="314"/>
      <c r="B37" s="314"/>
      <c r="C37" s="314"/>
      <c r="D37" s="314"/>
      <c r="E37" s="7"/>
      <c r="F37" s="7"/>
      <c r="G37" s="7"/>
    </row>
    <row r="38" spans="1:7">
      <c r="A38" s="317" t="s">
        <v>114</v>
      </c>
      <c r="B38" s="317"/>
      <c r="C38" s="317"/>
      <c r="D38" s="317"/>
      <c r="E38" s="7"/>
      <c r="F38" s="7"/>
      <c r="G38" s="7"/>
    </row>
    <row r="39" spans="1:7">
      <c r="A39" s="316"/>
      <c r="B39" s="316"/>
      <c r="C39" s="316"/>
      <c r="D39" s="316"/>
      <c r="E39" s="7"/>
      <c r="F39" s="7"/>
      <c r="G39" s="7"/>
    </row>
    <row r="40" spans="1:7">
      <c r="A40" s="336"/>
      <c r="B40" s="337"/>
      <c r="C40" s="337"/>
      <c r="D40" s="338"/>
      <c r="E40" s="7"/>
      <c r="F40" s="7"/>
      <c r="G40" s="7"/>
    </row>
    <row r="41" spans="1:7">
      <c r="A41" s="313" t="s">
        <v>119</v>
      </c>
      <c r="B41" s="313"/>
      <c r="C41" s="313"/>
      <c r="D41" s="313"/>
      <c r="E41" s="7"/>
      <c r="F41" s="7"/>
      <c r="G41" s="7"/>
    </row>
    <row r="42" spans="1:7">
      <c r="A42" s="339"/>
      <c r="B42" s="340"/>
      <c r="C42" s="340"/>
      <c r="D42" s="341"/>
      <c r="E42" s="7"/>
      <c r="F42" s="7"/>
      <c r="G42" s="7"/>
    </row>
    <row r="43" spans="1:7">
      <c r="A43" s="254"/>
      <c r="B43" s="254"/>
      <c r="C43" s="254"/>
      <c r="D43" s="254"/>
      <c r="E43" s="7"/>
      <c r="F43" s="7"/>
      <c r="G43" s="7"/>
    </row>
    <row r="44" spans="1:7">
      <c r="A44" s="297" t="s">
        <v>30</v>
      </c>
      <c r="B44" s="297"/>
      <c r="C44" s="297"/>
      <c r="D44" s="297"/>
      <c r="E44" s="7"/>
      <c r="F44" s="7"/>
      <c r="G44" s="7"/>
    </row>
    <row r="45" spans="1:7">
      <c r="A45" s="298"/>
      <c r="B45" s="298"/>
      <c r="C45" s="298"/>
      <c r="D45" s="298"/>
      <c r="E45" s="7"/>
      <c r="F45" s="7"/>
      <c r="G45" s="7"/>
    </row>
    <row r="46" spans="1:7">
      <c r="A46" s="251"/>
      <c r="B46" s="251"/>
      <c r="C46" s="251"/>
      <c r="D46" s="251"/>
      <c r="E46" s="7"/>
      <c r="F46" s="7"/>
      <c r="G46" s="7"/>
    </row>
    <row r="47" spans="1:7" ht="22.5" customHeight="1">
      <c r="A47" s="294" t="s">
        <v>125</v>
      </c>
      <c r="B47" s="294"/>
      <c r="C47" s="294"/>
      <c r="D47" s="294"/>
      <c r="E47" s="7"/>
      <c r="F47" s="7"/>
      <c r="G47" s="7"/>
    </row>
    <row r="48" spans="1:7">
      <c r="A48" s="254"/>
      <c r="B48" s="254"/>
      <c r="C48" s="254"/>
      <c r="D48" s="254"/>
      <c r="E48" s="7"/>
      <c r="F48" s="7"/>
      <c r="G48" s="7"/>
    </row>
    <row r="49" spans="1:7">
      <c r="A49" s="296" t="s">
        <v>50</v>
      </c>
      <c r="B49" s="296"/>
      <c r="C49" s="296"/>
      <c r="D49" s="296"/>
      <c r="E49" s="7"/>
      <c r="F49" s="7"/>
      <c r="G49" s="7"/>
    </row>
    <row r="50" spans="1:7" ht="22.5" customHeight="1">
      <c r="A50" s="260" t="s">
        <v>84</v>
      </c>
      <c r="B50" s="260"/>
      <c r="C50" s="260"/>
      <c r="D50" s="260"/>
      <c r="E50" s="7"/>
      <c r="F50" s="7"/>
      <c r="G50" s="7"/>
    </row>
    <row r="51" spans="1:7">
      <c r="A51" s="251" t="s">
        <v>98</v>
      </c>
      <c r="B51" s="251"/>
      <c r="C51" s="251"/>
      <c r="D51" s="251"/>
      <c r="E51" s="7"/>
      <c r="F51" s="7"/>
      <c r="G51" s="7"/>
    </row>
    <row r="52" spans="1:7">
      <c r="A52" s="264"/>
      <c r="B52" s="264"/>
      <c r="C52" s="264"/>
      <c r="D52" s="264"/>
      <c r="E52" s="7"/>
      <c r="F52" s="7"/>
      <c r="G52" s="7"/>
    </row>
    <row r="53" spans="1:7">
      <c r="A53" s="254" t="s">
        <v>99</v>
      </c>
      <c r="B53" s="254"/>
      <c r="C53" s="254"/>
      <c r="D53" s="254"/>
      <c r="E53" s="7"/>
      <c r="F53" s="7"/>
      <c r="G53" s="7"/>
    </row>
    <row r="54" spans="1:7">
      <c r="A54" s="277"/>
      <c r="B54" s="277"/>
      <c r="C54" s="277"/>
      <c r="D54" s="277"/>
      <c r="E54" s="7"/>
      <c r="F54" s="7"/>
      <c r="G54" s="7"/>
    </row>
    <row r="55" spans="1:7">
      <c r="A55" s="254" t="s">
        <v>97</v>
      </c>
      <c r="B55" s="254"/>
      <c r="C55" s="254"/>
      <c r="D55" s="254"/>
      <c r="E55" s="7"/>
      <c r="F55" s="7"/>
      <c r="G55" s="7"/>
    </row>
  </sheetData>
  <mergeCells count="57">
    <mergeCell ref="A53:D53"/>
    <mergeCell ref="A54:D54"/>
    <mergeCell ref="A55:D55"/>
    <mergeCell ref="A47:D47"/>
    <mergeCell ref="A48:D48"/>
    <mergeCell ref="A49:D49"/>
    <mergeCell ref="A50:D50"/>
    <mergeCell ref="A51:D51"/>
    <mergeCell ref="A52:D52"/>
    <mergeCell ref="A46:D46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G33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10:D10"/>
    <mergeCell ref="A1:G1"/>
    <mergeCell ref="A3:G3"/>
    <mergeCell ref="A4:G4"/>
    <mergeCell ref="A5:D5"/>
    <mergeCell ref="E5:G5"/>
    <mergeCell ref="A6:G6"/>
    <mergeCell ref="A7:D8"/>
    <mergeCell ref="E7:E8"/>
    <mergeCell ref="F7:F8"/>
    <mergeCell ref="G7:G8"/>
    <mergeCell ref="A9:D9"/>
  </mergeCells>
  <printOptions horizontalCentered="1"/>
  <pageMargins left="0.55118110236220474" right="0.43307086614173229" top="0.43307086614173229" bottom="0.31496062992125984" header="0.19" footer="0.23622047244094491"/>
  <pageSetup paperSize="9" scale="90" orientation="portrait" r:id="rId1"/>
  <headerFooter alignWithMargins="0">
    <oddHeader>&amp;LKÉZ A KÉZBEN ÓVODA</oddHeader>
    <oddFooter>&amp;LVeresegyház, 2013. Február 07.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I52"/>
  <sheetViews>
    <sheetView workbookViewId="0">
      <selection activeCell="A2" sqref="A2"/>
    </sheetView>
  </sheetViews>
  <sheetFormatPr defaultRowHeight="12.75"/>
  <cols>
    <col min="4" max="4" width="13.85546875" customWidth="1"/>
    <col min="5" max="5" width="11.85546875" customWidth="1"/>
    <col min="6" max="8" width="11.42578125" customWidth="1"/>
    <col min="9" max="9" width="12.5703125" customWidth="1"/>
    <col min="260" max="260" width="13.85546875" customWidth="1"/>
    <col min="261" max="261" width="11.85546875" customWidth="1"/>
    <col min="262" max="264" width="11.42578125" customWidth="1"/>
    <col min="265" max="265" width="12.5703125" customWidth="1"/>
    <col min="516" max="516" width="13.85546875" customWidth="1"/>
    <col min="517" max="517" width="11.85546875" customWidth="1"/>
    <col min="518" max="520" width="11.42578125" customWidth="1"/>
    <col min="521" max="521" width="12.5703125" customWidth="1"/>
    <col min="772" max="772" width="13.85546875" customWidth="1"/>
    <col min="773" max="773" width="11.85546875" customWidth="1"/>
    <col min="774" max="776" width="11.42578125" customWidth="1"/>
    <col min="777" max="777" width="12.5703125" customWidth="1"/>
    <col min="1028" max="1028" width="13.85546875" customWidth="1"/>
    <col min="1029" max="1029" width="11.85546875" customWidth="1"/>
    <col min="1030" max="1032" width="11.42578125" customWidth="1"/>
    <col min="1033" max="1033" width="12.5703125" customWidth="1"/>
    <col min="1284" max="1284" width="13.85546875" customWidth="1"/>
    <col min="1285" max="1285" width="11.85546875" customWidth="1"/>
    <col min="1286" max="1288" width="11.42578125" customWidth="1"/>
    <col min="1289" max="1289" width="12.5703125" customWidth="1"/>
    <col min="1540" max="1540" width="13.85546875" customWidth="1"/>
    <col min="1541" max="1541" width="11.85546875" customWidth="1"/>
    <col min="1542" max="1544" width="11.42578125" customWidth="1"/>
    <col min="1545" max="1545" width="12.5703125" customWidth="1"/>
    <col min="1796" max="1796" width="13.85546875" customWidth="1"/>
    <col min="1797" max="1797" width="11.85546875" customWidth="1"/>
    <col min="1798" max="1800" width="11.42578125" customWidth="1"/>
    <col min="1801" max="1801" width="12.5703125" customWidth="1"/>
    <col min="2052" max="2052" width="13.85546875" customWidth="1"/>
    <col min="2053" max="2053" width="11.85546875" customWidth="1"/>
    <col min="2054" max="2056" width="11.42578125" customWidth="1"/>
    <col min="2057" max="2057" width="12.5703125" customWidth="1"/>
    <col min="2308" max="2308" width="13.85546875" customWidth="1"/>
    <col min="2309" max="2309" width="11.85546875" customWidth="1"/>
    <col min="2310" max="2312" width="11.42578125" customWidth="1"/>
    <col min="2313" max="2313" width="12.5703125" customWidth="1"/>
    <col min="2564" max="2564" width="13.85546875" customWidth="1"/>
    <col min="2565" max="2565" width="11.85546875" customWidth="1"/>
    <col min="2566" max="2568" width="11.42578125" customWidth="1"/>
    <col min="2569" max="2569" width="12.5703125" customWidth="1"/>
    <col min="2820" max="2820" width="13.85546875" customWidth="1"/>
    <col min="2821" max="2821" width="11.85546875" customWidth="1"/>
    <col min="2822" max="2824" width="11.42578125" customWidth="1"/>
    <col min="2825" max="2825" width="12.5703125" customWidth="1"/>
    <col min="3076" max="3076" width="13.85546875" customWidth="1"/>
    <col min="3077" max="3077" width="11.85546875" customWidth="1"/>
    <col min="3078" max="3080" width="11.42578125" customWidth="1"/>
    <col min="3081" max="3081" width="12.5703125" customWidth="1"/>
    <col min="3332" max="3332" width="13.85546875" customWidth="1"/>
    <col min="3333" max="3333" width="11.85546875" customWidth="1"/>
    <col min="3334" max="3336" width="11.42578125" customWidth="1"/>
    <col min="3337" max="3337" width="12.5703125" customWidth="1"/>
    <col min="3588" max="3588" width="13.85546875" customWidth="1"/>
    <col min="3589" max="3589" width="11.85546875" customWidth="1"/>
    <col min="3590" max="3592" width="11.42578125" customWidth="1"/>
    <col min="3593" max="3593" width="12.5703125" customWidth="1"/>
    <col min="3844" max="3844" width="13.85546875" customWidth="1"/>
    <col min="3845" max="3845" width="11.85546875" customWidth="1"/>
    <col min="3846" max="3848" width="11.42578125" customWidth="1"/>
    <col min="3849" max="3849" width="12.5703125" customWidth="1"/>
    <col min="4100" max="4100" width="13.85546875" customWidth="1"/>
    <col min="4101" max="4101" width="11.85546875" customWidth="1"/>
    <col min="4102" max="4104" width="11.42578125" customWidth="1"/>
    <col min="4105" max="4105" width="12.5703125" customWidth="1"/>
    <col min="4356" max="4356" width="13.85546875" customWidth="1"/>
    <col min="4357" max="4357" width="11.85546875" customWidth="1"/>
    <col min="4358" max="4360" width="11.42578125" customWidth="1"/>
    <col min="4361" max="4361" width="12.5703125" customWidth="1"/>
    <col min="4612" max="4612" width="13.85546875" customWidth="1"/>
    <col min="4613" max="4613" width="11.85546875" customWidth="1"/>
    <col min="4614" max="4616" width="11.42578125" customWidth="1"/>
    <col min="4617" max="4617" width="12.5703125" customWidth="1"/>
    <col min="4868" max="4868" width="13.85546875" customWidth="1"/>
    <col min="4869" max="4869" width="11.85546875" customWidth="1"/>
    <col min="4870" max="4872" width="11.42578125" customWidth="1"/>
    <col min="4873" max="4873" width="12.5703125" customWidth="1"/>
    <col min="5124" max="5124" width="13.85546875" customWidth="1"/>
    <col min="5125" max="5125" width="11.85546875" customWidth="1"/>
    <col min="5126" max="5128" width="11.42578125" customWidth="1"/>
    <col min="5129" max="5129" width="12.5703125" customWidth="1"/>
    <col min="5380" max="5380" width="13.85546875" customWidth="1"/>
    <col min="5381" max="5381" width="11.85546875" customWidth="1"/>
    <col min="5382" max="5384" width="11.42578125" customWidth="1"/>
    <col min="5385" max="5385" width="12.5703125" customWidth="1"/>
    <col min="5636" max="5636" width="13.85546875" customWidth="1"/>
    <col min="5637" max="5637" width="11.85546875" customWidth="1"/>
    <col min="5638" max="5640" width="11.42578125" customWidth="1"/>
    <col min="5641" max="5641" width="12.5703125" customWidth="1"/>
    <col min="5892" max="5892" width="13.85546875" customWidth="1"/>
    <col min="5893" max="5893" width="11.85546875" customWidth="1"/>
    <col min="5894" max="5896" width="11.42578125" customWidth="1"/>
    <col min="5897" max="5897" width="12.5703125" customWidth="1"/>
    <col min="6148" max="6148" width="13.85546875" customWidth="1"/>
    <col min="6149" max="6149" width="11.85546875" customWidth="1"/>
    <col min="6150" max="6152" width="11.42578125" customWidth="1"/>
    <col min="6153" max="6153" width="12.5703125" customWidth="1"/>
    <col min="6404" max="6404" width="13.85546875" customWidth="1"/>
    <col min="6405" max="6405" width="11.85546875" customWidth="1"/>
    <col min="6406" max="6408" width="11.42578125" customWidth="1"/>
    <col min="6409" max="6409" width="12.5703125" customWidth="1"/>
    <col min="6660" max="6660" width="13.85546875" customWidth="1"/>
    <col min="6661" max="6661" width="11.85546875" customWidth="1"/>
    <col min="6662" max="6664" width="11.42578125" customWidth="1"/>
    <col min="6665" max="6665" width="12.5703125" customWidth="1"/>
    <col min="6916" max="6916" width="13.85546875" customWidth="1"/>
    <col min="6917" max="6917" width="11.85546875" customWidth="1"/>
    <col min="6918" max="6920" width="11.42578125" customWidth="1"/>
    <col min="6921" max="6921" width="12.5703125" customWidth="1"/>
    <col min="7172" max="7172" width="13.85546875" customWidth="1"/>
    <col min="7173" max="7173" width="11.85546875" customWidth="1"/>
    <col min="7174" max="7176" width="11.42578125" customWidth="1"/>
    <col min="7177" max="7177" width="12.5703125" customWidth="1"/>
    <col min="7428" max="7428" width="13.85546875" customWidth="1"/>
    <col min="7429" max="7429" width="11.85546875" customWidth="1"/>
    <col min="7430" max="7432" width="11.42578125" customWidth="1"/>
    <col min="7433" max="7433" width="12.5703125" customWidth="1"/>
    <col min="7684" max="7684" width="13.85546875" customWidth="1"/>
    <col min="7685" max="7685" width="11.85546875" customWidth="1"/>
    <col min="7686" max="7688" width="11.42578125" customWidth="1"/>
    <col min="7689" max="7689" width="12.5703125" customWidth="1"/>
    <col min="7940" max="7940" width="13.85546875" customWidth="1"/>
    <col min="7941" max="7941" width="11.85546875" customWidth="1"/>
    <col min="7942" max="7944" width="11.42578125" customWidth="1"/>
    <col min="7945" max="7945" width="12.5703125" customWidth="1"/>
    <col min="8196" max="8196" width="13.85546875" customWidth="1"/>
    <col min="8197" max="8197" width="11.85546875" customWidth="1"/>
    <col min="8198" max="8200" width="11.42578125" customWidth="1"/>
    <col min="8201" max="8201" width="12.5703125" customWidth="1"/>
    <col min="8452" max="8452" width="13.85546875" customWidth="1"/>
    <col min="8453" max="8453" width="11.85546875" customWidth="1"/>
    <col min="8454" max="8456" width="11.42578125" customWidth="1"/>
    <col min="8457" max="8457" width="12.5703125" customWidth="1"/>
    <col min="8708" max="8708" width="13.85546875" customWidth="1"/>
    <col min="8709" max="8709" width="11.85546875" customWidth="1"/>
    <col min="8710" max="8712" width="11.42578125" customWidth="1"/>
    <col min="8713" max="8713" width="12.5703125" customWidth="1"/>
    <col min="8964" max="8964" width="13.85546875" customWidth="1"/>
    <col min="8965" max="8965" width="11.85546875" customWidth="1"/>
    <col min="8966" max="8968" width="11.42578125" customWidth="1"/>
    <col min="8969" max="8969" width="12.5703125" customWidth="1"/>
    <col min="9220" max="9220" width="13.85546875" customWidth="1"/>
    <col min="9221" max="9221" width="11.85546875" customWidth="1"/>
    <col min="9222" max="9224" width="11.42578125" customWidth="1"/>
    <col min="9225" max="9225" width="12.5703125" customWidth="1"/>
    <col min="9476" max="9476" width="13.85546875" customWidth="1"/>
    <col min="9477" max="9477" width="11.85546875" customWidth="1"/>
    <col min="9478" max="9480" width="11.42578125" customWidth="1"/>
    <col min="9481" max="9481" width="12.5703125" customWidth="1"/>
    <col min="9732" max="9732" width="13.85546875" customWidth="1"/>
    <col min="9733" max="9733" width="11.85546875" customWidth="1"/>
    <col min="9734" max="9736" width="11.42578125" customWidth="1"/>
    <col min="9737" max="9737" width="12.5703125" customWidth="1"/>
    <col min="9988" max="9988" width="13.85546875" customWidth="1"/>
    <col min="9989" max="9989" width="11.85546875" customWidth="1"/>
    <col min="9990" max="9992" width="11.42578125" customWidth="1"/>
    <col min="9993" max="9993" width="12.5703125" customWidth="1"/>
    <col min="10244" max="10244" width="13.85546875" customWidth="1"/>
    <col min="10245" max="10245" width="11.85546875" customWidth="1"/>
    <col min="10246" max="10248" width="11.42578125" customWidth="1"/>
    <col min="10249" max="10249" width="12.5703125" customWidth="1"/>
    <col min="10500" max="10500" width="13.85546875" customWidth="1"/>
    <col min="10501" max="10501" width="11.85546875" customWidth="1"/>
    <col min="10502" max="10504" width="11.42578125" customWidth="1"/>
    <col min="10505" max="10505" width="12.5703125" customWidth="1"/>
    <col min="10756" max="10756" width="13.85546875" customWidth="1"/>
    <col min="10757" max="10757" width="11.85546875" customWidth="1"/>
    <col min="10758" max="10760" width="11.42578125" customWidth="1"/>
    <col min="10761" max="10761" width="12.5703125" customWidth="1"/>
    <col min="11012" max="11012" width="13.85546875" customWidth="1"/>
    <col min="11013" max="11013" width="11.85546875" customWidth="1"/>
    <col min="11014" max="11016" width="11.42578125" customWidth="1"/>
    <col min="11017" max="11017" width="12.5703125" customWidth="1"/>
    <col min="11268" max="11268" width="13.85546875" customWidth="1"/>
    <col min="11269" max="11269" width="11.85546875" customWidth="1"/>
    <col min="11270" max="11272" width="11.42578125" customWidth="1"/>
    <col min="11273" max="11273" width="12.5703125" customWidth="1"/>
    <col min="11524" max="11524" width="13.85546875" customWidth="1"/>
    <col min="11525" max="11525" width="11.85546875" customWidth="1"/>
    <col min="11526" max="11528" width="11.42578125" customWidth="1"/>
    <col min="11529" max="11529" width="12.5703125" customWidth="1"/>
    <col min="11780" max="11780" width="13.85546875" customWidth="1"/>
    <col min="11781" max="11781" width="11.85546875" customWidth="1"/>
    <col min="11782" max="11784" width="11.42578125" customWidth="1"/>
    <col min="11785" max="11785" width="12.5703125" customWidth="1"/>
    <col min="12036" max="12036" width="13.85546875" customWidth="1"/>
    <col min="12037" max="12037" width="11.85546875" customWidth="1"/>
    <col min="12038" max="12040" width="11.42578125" customWidth="1"/>
    <col min="12041" max="12041" width="12.5703125" customWidth="1"/>
    <col min="12292" max="12292" width="13.85546875" customWidth="1"/>
    <col min="12293" max="12293" width="11.85546875" customWidth="1"/>
    <col min="12294" max="12296" width="11.42578125" customWidth="1"/>
    <col min="12297" max="12297" width="12.5703125" customWidth="1"/>
    <col min="12548" max="12548" width="13.85546875" customWidth="1"/>
    <col min="12549" max="12549" width="11.85546875" customWidth="1"/>
    <col min="12550" max="12552" width="11.42578125" customWidth="1"/>
    <col min="12553" max="12553" width="12.5703125" customWidth="1"/>
    <col min="12804" max="12804" width="13.85546875" customWidth="1"/>
    <col min="12805" max="12805" width="11.85546875" customWidth="1"/>
    <col min="12806" max="12808" width="11.42578125" customWidth="1"/>
    <col min="12809" max="12809" width="12.5703125" customWidth="1"/>
    <col min="13060" max="13060" width="13.85546875" customWidth="1"/>
    <col min="13061" max="13061" width="11.85546875" customWidth="1"/>
    <col min="13062" max="13064" width="11.42578125" customWidth="1"/>
    <col min="13065" max="13065" width="12.5703125" customWidth="1"/>
    <col min="13316" max="13316" width="13.85546875" customWidth="1"/>
    <col min="13317" max="13317" width="11.85546875" customWidth="1"/>
    <col min="13318" max="13320" width="11.42578125" customWidth="1"/>
    <col min="13321" max="13321" width="12.5703125" customWidth="1"/>
    <col min="13572" max="13572" width="13.85546875" customWidth="1"/>
    <col min="13573" max="13573" width="11.85546875" customWidth="1"/>
    <col min="13574" max="13576" width="11.42578125" customWidth="1"/>
    <col min="13577" max="13577" width="12.5703125" customWidth="1"/>
    <col min="13828" max="13828" width="13.85546875" customWidth="1"/>
    <col min="13829" max="13829" width="11.85546875" customWidth="1"/>
    <col min="13830" max="13832" width="11.42578125" customWidth="1"/>
    <col min="13833" max="13833" width="12.5703125" customWidth="1"/>
    <col min="14084" max="14084" width="13.85546875" customWidth="1"/>
    <col min="14085" max="14085" width="11.85546875" customWidth="1"/>
    <col min="14086" max="14088" width="11.42578125" customWidth="1"/>
    <col min="14089" max="14089" width="12.5703125" customWidth="1"/>
    <col min="14340" max="14340" width="13.85546875" customWidth="1"/>
    <col min="14341" max="14341" width="11.85546875" customWidth="1"/>
    <col min="14342" max="14344" width="11.42578125" customWidth="1"/>
    <col min="14345" max="14345" width="12.5703125" customWidth="1"/>
    <col min="14596" max="14596" width="13.85546875" customWidth="1"/>
    <col min="14597" max="14597" width="11.85546875" customWidth="1"/>
    <col min="14598" max="14600" width="11.42578125" customWidth="1"/>
    <col min="14601" max="14601" width="12.5703125" customWidth="1"/>
    <col min="14852" max="14852" width="13.85546875" customWidth="1"/>
    <col min="14853" max="14853" width="11.85546875" customWidth="1"/>
    <col min="14854" max="14856" width="11.42578125" customWidth="1"/>
    <col min="14857" max="14857" width="12.5703125" customWidth="1"/>
    <col min="15108" max="15108" width="13.85546875" customWidth="1"/>
    <col min="15109" max="15109" width="11.85546875" customWidth="1"/>
    <col min="15110" max="15112" width="11.42578125" customWidth="1"/>
    <col min="15113" max="15113" width="12.5703125" customWidth="1"/>
    <col min="15364" max="15364" width="13.85546875" customWidth="1"/>
    <col min="15365" max="15365" width="11.85546875" customWidth="1"/>
    <col min="15366" max="15368" width="11.42578125" customWidth="1"/>
    <col min="15369" max="15369" width="12.5703125" customWidth="1"/>
    <col min="15620" max="15620" width="13.85546875" customWidth="1"/>
    <col min="15621" max="15621" width="11.85546875" customWidth="1"/>
    <col min="15622" max="15624" width="11.42578125" customWidth="1"/>
    <col min="15625" max="15625" width="12.5703125" customWidth="1"/>
    <col min="15876" max="15876" width="13.85546875" customWidth="1"/>
    <col min="15877" max="15877" width="11.85546875" customWidth="1"/>
    <col min="15878" max="15880" width="11.42578125" customWidth="1"/>
    <col min="15881" max="15881" width="12.5703125" customWidth="1"/>
    <col min="16132" max="16132" width="13.85546875" customWidth="1"/>
    <col min="16133" max="16133" width="11.85546875" customWidth="1"/>
    <col min="16134" max="16136" width="11.42578125" customWidth="1"/>
    <col min="16137" max="16137" width="12.5703125" customWidth="1"/>
  </cols>
  <sheetData>
    <row r="1" spans="1:9">
      <c r="A1" s="280" t="s">
        <v>339</v>
      </c>
      <c r="B1" s="280"/>
      <c r="C1" s="280"/>
      <c r="D1" s="280"/>
      <c r="E1" s="280"/>
      <c r="F1" s="280"/>
      <c r="G1" s="280"/>
      <c r="H1" s="280"/>
      <c r="I1" s="280"/>
    </row>
    <row r="2" spans="1:9">
      <c r="A2" s="173"/>
      <c r="B2" s="173"/>
      <c r="C2" s="173"/>
      <c r="D2" s="173"/>
      <c r="E2" s="173"/>
      <c r="F2" s="173"/>
      <c r="G2" s="173"/>
      <c r="H2" s="173"/>
      <c r="I2" s="173"/>
    </row>
    <row r="3" spans="1:9">
      <c r="A3" s="278" t="s">
        <v>102</v>
      </c>
      <c r="B3" s="278"/>
      <c r="C3" s="278"/>
      <c r="D3" s="278"/>
      <c r="E3" s="278"/>
      <c r="F3" s="278"/>
      <c r="G3" s="278"/>
      <c r="H3" s="278"/>
      <c r="I3" s="278"/>
    </row>
    <row r="4" spans="1:9" ht="17.25" customHeight="1">
      <c r="A4" s="328" t="s">
        <v>127</v>
      </c>
      <c r="B4" s="328"/>
      <c r="C4" s="328"/>
      <c r="D4" s="328"/>
      <c r="E4" s="328"/>
      <c r="F4" s="328"/>
      <c r="G4" s="328"/>
      <c r="H4" s="328"/>
      <c r="I4" s="328"/>
    </row>
    <row r="5" spans="1:9">
      <c r="A5" s="329" t="s">
        <v>100</v>
      </c>
      <c r="B5" s="330"/>
      <c r="C5" s="330"/>
      <c r="D5" s="331"/>
      <c r="E5" s="277" t="s">
        <v>285</v>
      </c>
      <c r="F5" s="277"/>
      <c r="G5" s="277"/>
      <c r="H5" s="277"/>
      <c r="I5" s="277"/>
    </row>
    <row r="6" spans="1:9" ht="12.75" customHeight="1">
      <c r="A6" s="332" t="s">
        <v>154</v>
      </c>
      <c r="B6" s="263"/>
      <c r="C6" s="263"/>
      <c r="D6" s="263"/>
      <c r="E6" s="263"/>
      <c r="F6" s="263"/>
      <c r="G6" s="263"/>
      <c r="H6" s="263"/>
      <c r="I6" s="263"/>
    </row>
    <row r="7" spans="1:9" ht="12.75" customHeight="1">
      <c r="A7" s="290" t="s">
        <v>3</v>
      </c>
      <c r="B7" s="290"/>
      <c r="C7" s="290"/>
      <c r="D7" s="290"/>
      <c r="E7" s="289" t="s">
        <v>127</v>
      </c>
      <c r="F7" s="289"/>
      <c r="G7" s="289"/>
      <c r="H7" s="289"/>
      <c r="I7" s="289"/>
    </row>
    <row r="8" spans="1:9" ht="36.75" customHeight="1">
      <c r="A8" s="290"/>
      <c r="B8" s="290"/>
      <c r="C8" s="290"/>
      <c r="D8" s="290"/>
      <c r="E8" s="90" t="s">
        <v>314</v>
      </c>
      <c r="F8" s="90" t="s">
        <v>315</v>
      </c>
      <c r="G8" s="90" t="s">
        <v>316</v>
      </c>
      <c r="H8" s="90" t="s">
        <v>256</v>
      </c>
      <c r="I8" s="177" t="s">
        <v>6</v>
      </c>
    </row>
    <row r="9" spans="1:9" s="31" customFormat="1">
      <c r="A9" s="255" t="s">
        <v>24</v>
      </c>
      <c r="B9" s="255"/>
      <c r="C9" s="255"/>
      <c r="D9" s="255"/>
      <c r="E9" s="97">
        <f>SUM(E10:E13)</f>
        <v>86895</v>
      </c>
      <c r="F9" s="97">
        <f>SUM(F10:F13)</f>
        <v>0</v>
      </c>
      <c r="G9" s="97">
        <f>SUM(G10:G13)</f>
        <v>0</v>
      </c>
      <c r="H9" s="97">
        <f>SUM(H10:H13)</f>
        <v>0</v>
      </c>
      <c r="I9" s="97">
        <f>SUM(E9:H9)</f>
        <v>86895</v>
      </c>
    </row>
    <row r="10" spans="1:9">
      <c r="A10" s="251" t="s">
        <v>11</v>
      </c>
      <c r="B10" s="251"/>
      <c r="C10" s="251"/>
      <c r="D10" s="251"/>
      <c r="E10" s="88"/>
      <c r="F10" s="88"/>
      <c r="G10" s="88"/>
      <c r="H10" s="88"/>
      <c r="I10" s="96">
        <f t="shared" ref="I10:I32" si="0">SUM(E10:H10)</f>
        <v>0</v>
      </c>
    </row>
    <row r="11" spans="1:9">
      <c r="A11" s="265" t="s">
        <v>12</v>
      </c>
      <c r="B11" s="265"/>
      <c r="C11" s="265"/>
      <c r="D11" s="265"/>
      <c r="E11" s="88">
        <v>86895</v>
      </c>
      <c r="F11" s="88"/>
      <c r="G11" s="88"/>
      <c r="H11" s="88"/>
      <c r="I11" s="96">
        <f t="shared" si="0"/>
        <v>86895</v>
      </c>
    </row>
    <row r="12" spans="1:9">
      <c r="A12" s="251" t="s">
        <v>17</v>
      </c>
      <c r="B12" s="251"/>
      <c r="C12" s="251"/>
      <c r="D12" s="251"/>
      <c r="E12" s="88"/>
      <c r="F12" s="88"/>
      <c r="G12" s="88"/>
      <c r="H12" s="88"/>
      <c r="I12" s="96">
        <f t="shared" si="0"/>
        <v>0</v>
      </c>
    </row>
    <row r="13" spans="1:9">
      <c r="A13" s="251" t="s">
        <v>25</v>
      </c>
      <c r="B13" s="251"/>
      <c r="C13" s="251"/>
      <c r="D13" s="251"/>
      <c r="E13" s="88"/>
      <c r="F13" s="88"/>
      <c r="G13" s="88"/>
      <c r="H13" s="88"/>
      <c r="I13" s="96">
        <f t="shared" si="0"/>
        <v>0</v>
      </c>
    </row>
    <row r="14" spans="1:9">
      <c r="A14" s="264"/>
      <c r="B14" s="264"/>
      <c r="C14" s="264"/>
      <c r="D14" s="264"/>
      <c r="E14" s="88"/>
      <c r="F14" s="88"/>
      <c r="G14" s="88"/>
      <c r="H14" s="88"/>
      <c r="I14" s="96">
        <f t="shared" si="0"/>
        <v>0</v>
      </c>
    </row>
    <row r="15" spans="1:9">
      <c r="A15" s="264"/>
      <c r="B15" s="264"/>
      <c r="C15" s="264"/>
      <c r="D15" s="264"/>
      <c r="E15" s="88"/>
      <c r="F15" s="88"/>
      <c r="G15" s="88"/>
      <c r="H15" s="88"/>
      <c r="I15" s="96">
        <f t="shared" si="0"/>
        <v>0</v>
      </c>
    </row>
    <row r="16" spans="1:9" s="31" customFormat="1">
      <c r="A16" s="254" t="s">
        <v>141</v>
      </c>
      <c r="B16" s="254"/>
      <c r="C16" s="254"/>
      <c r="D16" s="254"/>
      <c r="E16" s="89"/>
      <c r="F16" s="89"/>
      <c r="G16" s="89"/>
      <c r="H16" s="89"/>
      <c r="I16" s="97">
        <f t="shared" si="0"/>
        <v>0</v>
      </c>
    </row>
    <row r="17" spans="1:9">
      <c r="A17" s="293"/>
      <c r="B17" s="293"/>
      <c r="C17" s="293"/>
      <c r="D17" s="293"/>
      <c r="E17" s="88"/>
      <c r="F17" s="88"/>
      <c r="G17" s="88"/>
      <c r="H17" s="88"/>
      <c r="I17" s="96">
        <f t="shared" si="0"/>
        <v>0</v>
      </c>
    </row>
    <row r="18" spans="1:9">
      <c r="A18" s="293"/>
      <c r="B18" s="293"/>
      <c r="C18" s="293"/>
      <c r="D18" s="293"/>
      <c r="E18" s="88"/>
      <c r="F18" s="88"/>
      <c r="G18" s="88"/>
      <c r="H18" s="88"/>
      <c r="I18" s="96">
        <f t="shared" si="0"/>
        <v>0</v>
      </c>
    </row>
    <row r="19" spans="1:9" s="31" customFormat="1">
      <c r="A19" s="297" t="s">
        <v>123</v>
      </c>
      <c r="B19" s="297"/>
      <c r="C19" s="297"/>
      <c r="D19" s="297"/>
      <c r="E19" s="89"/>
      <c r="F19" s="89"/>
      <c r="G19" s="89"/>
      <c r="H19" s="89"/>
      <c r="I19" s="97">
        <f t="shared" si="0"/>
        <v>0</v>
      </c>
    </row>
    <row r="20" spans="1:9">
      <c r="A20" s="298"/>
      <c r="B20" s="298"/>
      <c r="C20" s="298"/>
      <c r="D20" s="298"/>
      <c r="E20" s="88"/>
      <c r="F20" s="88"/>
      <c r="G20" s="88"/>
      <c r="H20" s="88"/>
      <c r="I20" s="96">
        <f t="shared" si="0"/>
        <v>0</v>
      </c>
    </row>
    <row r="21" spans="1:9">
      <c r="A21" s="297"/>
      <c r="B21" s="297"/>
      <c r="C21" s="297"/>
      <c r="D21" s="297"/>
      <c r="E21" s="88"/>
      <c r="F21" s="88"/>
      <c r="G21" s="88"/>
      <c r="H21" s="88"/>
      <c r="I21" s="96">
        <f t="shared" si="0"/>
        <v>0</v>
      </c>
    </row>
    <row r="22" spans="1:9" s="31" customFormat="1" ht="22.5" customHeight="1">
      <c r="A22" s="294" t="s">
        <v>124</v>
      </c>
      <c r="B22" s="294"/>
      <c r="C22" s="294"/>
      <c r="D22" s="294"/>
      <c r="E22" s="89">
        <f>+E9+E16+E19</f>
        <v>86895</v>
      </c>
      <c r="F22" s="89">
        <f>+F9+F16+F19</f>
        <v>0</v>
      </c>
      <c r="G22" s="89">
        <f>+G9+G16+G19</f>
        <v>0</v>
      </c>
      <c r="H22" s="89">
        <f>+H9+H16+H19</f>
        <v>0</v>
      </c>
      <c r="I22" s="97">
        <f t="shared" si="0"/>
        <v>86895</v>
      </c>
    </row>
    <row r="23" spans="1:9">
      <c r="A23" s="254"/>
      <c r="B23" s="254"/>
      <c r="C23" s="254"/>
      <c r="D23" s="254"/>
      <c r="E23" s="88"/>
      <c r="F23" s="88"/>
      <c r="G23" s="88"/>
      <c r="H23" s="88"/>
      <c r="I23" s="96">
        <f t="shared" si="0"/>
        <v>0</v>
      </c>
    </row>
    <row r="24" spans="1:9">
      <c r="A24" s="333" t="s">
        <v>50</v>
      </c>
      <c r="B24" s="334"/>
      <c r="C24" s="334"/>
      <c r="D24" s="335"/>
      <c r="E24" s="88"/>
      <c r="F24" s="88"/>
      <c r="G24" s="88"/>
      <c r="H24" s="88"/>
      <c r="I24" s="96">
        <f t="shared" si="0"/>
        <v>0</v>
      </c>
    </row>
    <row r="25" spans="1:9" ht="23.25" customHeight="1">
      <c r="A25" s="260" t="s">
        <v>84</v>
      </c>
      <c r="B25" s="260"/>
      <c r="C25" s="260"/>
      <c r="D25" s="260"/>
      <c r="E25" s="88"/>
      <c r="F25" s="88"/>
      <c r="G25" s="88"/>
      <c r="H25" s="88"/>
      <c r="I25" s="96">
        <f t="shared" si="0"/>
        <v>0</v>
      </c>
    </row>
    <row r="26" spans="1:9">
      <c r="A26" s="251" t="s">
        <v>98</v>
      </c>
      <c r="B26" s="251"/>
      <c r="C26" s="251"/>
      <c r="D26" s="251"/>
      <c r="E26" s="88"/>
      <c r="F26" s="88"/>
      <c r="G26" s="88"/>
      <c r="H26" s="88">
        <v>434186</v>
      </c>
      <c r="I26" s="96">
        <f t="shared" si="0"/>
        <v>434186</v>
      </c>
    </row>
    <row r="27" spans="1:9">
      <c r="A27" s="251"/>
      <c r="B27" s="251"/>
      <c r="C27" s="251"/>
      <c r="D27" s="251"/>
      <c r="E27" s="88"/>
      <c r="F27" s="88"/>
      <c r="G27" s="88"/>
      <c r="H27" s="88"/>
      <c r="I27" s="96">
        <f t="shared" si="0"/>
        <v>0</v>
      </c>
    </row>
    <row r="28" spans="1:9">
      <c r="A28" s="251"/>
      <c r="B28" s="251"/>
      <c r="C28" s="251"/>
      <c r="D28" s="251"/>
      <c r="E28" s="88"/>
      <c r="F28" s="88"/>
      <c r="G28" s="88"/>
      <c r="H28" s="88"/>
      <c r="I28" s="96">
        <f t="shared" si="0"/>
        <v>0</v>
      </c>
    </row>
    <row r="29" spans="1:9" s="31" customFormat="1">
      <c r="A29" s="254" t="s">
        <v>126</v>
      </c>
      <c r="B29" s="254"/>
      <c r="C29" s="254"/>
      <c r="D29" s="254"/>
      <c r="E29" s="89">
        <f>+E24+E25+E26</f>
        <v>0</v>
      </c>
      <c r="F29" s="89">
        <f>+F24+F25+F26</f>
        <v>0</v>
      </c>
      <c r="G29" s="89">
        <f>+G24+G25+G26</f>
        <v>0</v>
      </c>
      <c r="H29" s="89">
        <f>+H24+H25+H26</f>
        <v>434186</v>
      </c>
      <c r="I29" s="97">
        <f t="shared" si="0"/>
        <v>434186</v>
      </c>
    </row>
    <row r="30" spans="1:9">
      <c r="A30" s="277"/>
      <c r="B30" s="277"/>
      <c r="C30" s="277"/>
      <c r="D30" s="277"/>
      <c r="E30" s="88"/>
      <c r="F30" s="88"/>
      <c r="G30" s="88"/>
      <c r="H30" s="88"/>
      <c r="I30" s="96">
        <f t="shared" si="0"/>
        <v>0</v>
      </c>
    </row>
    <row r="31" spans="1:9">
      <c r="A31" s="277"/>
      <c r="B31" s="277"/>
      <c r="C31" s="277"/>
      <c r="D31" s="277"/>
      <c r="E31" s="88"/>
      <c r="F31" s="88"/>
      <c r="G31" s="88"/>
      <c r="H31" s="88"/>
      <c r="I31" s="96">
        <f t="shared" si="0"/>
        <v>0</v>
      </c>
    </row>
    <row r="32" spans="1:9" s="31" customFormat="1">
      <c r="A32" s="254" t="s">
        <v>87</v>
      </c>
      <c r="B32" s="254"/>
      <c r="C32" s="254"/>
      <c r="D32" s="254"/>
      <c r="E32" s="89">
        <f>+E22+E29</f>
        <v>86895</v>
      </c>
      <c r="F32" s="89">
        <f>+F22+F29</f>
        <v>0</v>
      </c>
      <c r="G32" s="89">
        <f>+G22+G29</f>
        <v>0</v>
      </c>
      <c r="H32" s="89">
        <f>+H22+H29</f>
        <v>434186</v>
      </c>
      <c r="I32" s="97">
        <f t="shared" si="0"/>
        <v>521081</v>
      </c>
    </row>
    <row r="33" spans="1:9" ht="15" customHeight="1">
      <c r="A33" s="332" t="s">
        <v>153</v>
      </c>
      <c r="B33" s="332"/>
      <c r="C33" s="332"/>
      <c r="D33" s="332"/>
      <c r="E33" s="332"/>
      <c r="F33" s="332"/>
      <c r="G33" s="332"/>
      <c r="H33" s="332"/>
      <c r="I33" s="332"/>
    </row>
    <row r="34" spans="1:9">
      <c r="A34" s="254" t="s">
        <v>22</v>
      </c>
      <c r="B34" s="254"/>
      <c r="C34" s="254"/>
      <c r="D34" s="254"/>
      <c r="E34" s="7"/>
      <c r="F34" s="7"/>
      <c r="G34" s="7"/>
      <c r="H34" s="7"/>
      <c r="I34" s="7"/>
    </row>
    <row r="35" spans="1:9">
      <c r="A35" s="296" t="s">
        <v>13</v>
      </c>
      <c r="B35" s="296"/>
      <c r="C35" s="296"/>
      <c r="D35" s="296"/>
      <c r="E35" s="7"/>
      <c r="F35" s="7"/>
      <c r="G35" s="7"/>
      <c r="H35" s="7"/>
      <c r="I35" s="7"/>
    </row>
    <row r="36" spans="1:9">
      <c r="A36" s="314"/>
      <c r="B36" s="314"/>
      <c r="C36" s="314"/>
      <c r="D36" s="314"/>
      <c r="E36" s="7"/>
      <c r="F36" s="7"/>
      <c r="G36" s="7"/>
      <c r="H36" s="7"/>
      <c r="I36" s="7"/>
    </row>
    <row r="37" spans="1:9">
      <c r="A37" s="314"/>
      <c r="B37" s="314"/>
      <c r="C37" s="314"/>
      <c r="D37" s="314"/>
      <c r="E37" s="7"/>
      <c r="F37" s="7"/>
      <c r="G37" s="7"/>
      <c r="H37" s="7"/>
      <c r="I37" s="7"/>
    </row>
    <row r="38" spans="1:9">
      <c r="A38" s="317" t="s">
        <v>114</v>
      </c>
      <c r="B38" s="317"/>
      <c r="C38" s="317"/>
      <c r="D38" s="317"/>
      <c r="E38" s="7"/>
      <c r="F38" s="7"/>
      <c r="G38" s="7"/>
      <c r="H38" s="7"/>
      <c r="I38" s="7"/>
    </row>
    <row r="39" spans="1:9">
      <c r="A39" s="316"/>
      <c r="B39" s="316"/>
      <c r="C39" s="316"/>
      <c r="D39" s="316"/>
      <c r="E39" s="7"/>
      <c r="F39" s="7"/>
      <c r="G39" s="7"/>
      <c r="H39" s="7"/>
      <c r="I39" s="7"/>
    </row>
    <row r="40" spans="1:9">
      <c r="A40" s="313" t="s">
        <v>119</v>
      </c>
      <c r="B40" s="313"/>
      <c r="C40" s="313"/>
      <c r="D40" s="313"/>
      <c r="E40" s="7"/>
      <c r="F40" s="7"/>
      <c r="G40" s="7"/>
      <c r="H40" s="7"/>
      <c r="I40" s="7"/>
    </row>
    <row r="41" spans="1:9">
      <c r="A41" s="339"/>
      <c r="B41" s="340"/>
      <c r="C41" s="340"/>
      <c r="D41" s="341"/>
      <c r="E41" s="7"/>
      <c r="F41" s="7"/>
      <c r="G41" s="7"/>
      <c r="H41" s="7"/>
      <c r="I41" s="7"/>
    </row>
    <row r="42" spans="1:9">
      <c r="A42" s="297" t="s">
        <v>30</v>
      </c>
      <c r="B42" s="297"/>
      <c r="C42" s="297"/>
      <c r="D42" s="297"/>
      <c r="E42" s="7"/>
      <c r="F42" s="7"/>
      <c r="G42" s="7"/>
      <c r="H42" s="7"/>
      <c r="I42" s="7"/>
    </row>
    <row r="43" spans="1:9">
      <c r="A43" s="298"/>
      <c r="B43" s="298"/>
      <c r="C43" s="298"/>
      <c r="D43" s="298"/>
      <c r="E43" s="7"/>
      <c r="F43" s="7"/>
      <c r="G43" s="7"/>
      <c r="H43" s="7"/>
      <c r="I43" s="7"/>
    </row>
    <row r="44" spans="1:9" ht="22.5" customHeight="1">
      <c r="A44" s="294" t="s">
        <v>125</v>
      </c>
      <c r="B44" s="294"/>
      <c r="C44" s="294"/>
      <c r="D44" s="294"/>
      <c r="E44" s="7"/>
      <c r="F44" s="7"/>
      <c r="G44" s="7"/>
      <c r="H44" s="7"/>
      <c r="I44" s="7"/>
    </row>
    <row r="45" spans="1:9">
      <c r="A45" s="254"/>
      <c r="B45" s="254"/>
      <c r="C45" s="254"/>
      <c r="D45" s="254"/>
      <c r="E45" s="7"/>
      <c r="F45" s="7"/>
      <c r="G45" s="7"/>
      <c r="H45" s="7"/>
      <c r="I45" s="7"/>
    </row>
    <row r="46" spans="1:9">
      <c r="A46" s="296" t="s">
        <v>50</v>
      </c>
      <c r="B46" s="296"/>
      <c r="C46" s="296"/>
      <c r="D46" s="296"/>
      <c r="E46" s="7"/>
      <c r="F46" s="7"/>
      <c r="G46" s="7"/>
      <c r="H46" s="7"/>
      <c r="I46" s="7"/>
    </row>
    <row r="47" spans="1:9" ht="22.5" customHeight="1">
      <c r="A47" s="260" t="s">
        <v>84</v>
      </c>
      <c r="B47" s="260"/>
      <c r="C47" s="260"/>
      <c r="D47" s="260"/>
      <c r="E47" s="7"/>
      <c r="F47" s="7"/>
      <c r="G47" s="7"/>
      <c r="H47" s="7"/>
      <c r="I47" s="7"/>
    </row>
    <row r="48" spans="1:9">
      <c r="A48" s="251" t="s">
        <v>98</v>
      </c>
      <c r="B48" s="251"/>
      <c r="C48" s="251"/>
      <c r="D48" s="251"/>
      <c r="E48" s="7"/>
      <c r="F48" s="7"/>
      <c r="G48" s="7"/>
      <c r="H48" s="7"/>
      <c r="I48" s="7"/>
    </row>
    <row r="49" spans="1:9">
      <c r="A49" s="264"/>
      <c r="B49" s="264"/>
      <c r="C49" s="264"/>
      <c r="D49" s="264"/>
      <c r="E49" s="7"/>
      <c r="F49" s="7"/>
      <c r="G49" s="7"/>
      <c r="H49" s="7"/>
      <c r="I49" s="7"/>
    </row>
    <row r="50" spans="1:9">
      <c r="A50" s="254" t="s">
        <v>99</v>
      </c>
      <c r="B50" s="254"/>
      <c r="C50" s="254"/>
      <c r="D50" s="254"/>
      <c r="E50" s="7"/>
      <c r="F50" s="7"/>
      <c r="G50" s="7"/>
      <c r="H50" s="7"/>
      <c r="I50" s="7"/>
    </row>
    <row r="51" spans="1:9">
      <c r="A51" s="277"/>
      <c r="B51" s="277"/>
      <c r="C51" s="277"/>
      <c r="D51" s="277"/>
      <c r="E51" s="7"/>
      <c r="F51" s="7"/>
      <c r="G51" s="7"/>
      <c r="H51" s="7"/>
      <c r="I51" s="7"/>
    </row>
    <row r="52" spans="1:9">
      <c r="A52" s="254" t="s">
        <v>97</v>
      </c>
      <c r="B52" s="254"/>
      <c r="C52" s="254"/>
      <c r="D52" s="254"/>
      <c r="E52" s="7"/>
      <c r="F52" s="7"/>
      <c r="G52" s="7"/>
      <c r="H52" s="7"/>
      <c r="I52" s="7"/>
    </row>
  </sheetData>
  <mergeCells count="52">
    <mergeCell ref="A52:D52"/>
    <mergeCell ref="A46:D46"/>
    <mergeCell ref="A47:D47"/>
    <mergeCell ref="A48:D48"/>
    <mergeCell ref="A49:D49"/>
    <mergeCell ref="A50:D50"/>
    <mergeCell ref="A51:D51"/>
    <mergeCell ref="A45:D45"/>
    <mergeCell ref="A37:D37"/>
    <mergeCell ref="A38:D38"/>
    <mergeCell ref="A39:D39"/>
    <mergeCell ref="A40:D40"/>
    <mergeCell ref="A41:D41"/>
    <mergeCell ref="A42:D42"/>
    <mergeCell ref="A43:D43"/>
    <mergeCell ref="A44:D44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I33"/>
    <mergeCell ref="A34:D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I1"/>
    <mergeCell ref="A3:I3"/>
    <mergeCell ref="A4:I4"/>
    <mergeCell ref="A5:D5"/>
    <mergeCell ref="E5:I5"/>
    <mergeCell ref="A6:I6"/>
    <mergeCell ref="A7:D8"/>
    <mergeCell ref="E7:I7"/>
    <mergeCell ref="A9:D9"/>
    <mergeCell ref="A10:D10"/>
    <mergeCell ref="A11:D11"/>
  </mergeCells>
  <printOptions horizontalCentered="1"/>
  <pageMargins left="0.47244094488188981" right="0.47244094488188981" top="0.35433070866141736" bottom="0.31496062992125984" header="0.23622047244094491" footer="0.23622047244094491"/>
  <pageSetup paperSize="9" scale="75" orientation="landscape" r:id="rId1"/>
  <headerFooter alignWithMargins="0">
    <oddHeader>&amp;LKÉZ A KÉZBEN ÓVODA</oddHeader>
    <oddFooter>&amp;LVeresegyház, 2013. Február 07.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selection activeCell="A2" sqref="A2"/>
    </sheetView>
  </sheetViews>
  <sheetFormatPr defaultRowHeight="12.75"/>
  <cols>
    <col min="4" max="4" width="13.85546875" customWidth="1"/>
    <col min="5" max="5" width="11.85546875" customWidth="1"/>
    <col min="6" max="7" width="11.42578125" customWidth="1"/>
    <col min="8" max="8" width="12.5703125" customWidth="1"/>
    <col min="260" max="260" width="13.85546875" customWidth="1"/>
    <col min="261" max="261" width="11.85546875" customWidth="1"/>
    <col min="262" max="263" width="11.42578125" customWidth="1"/>
    <col min="264" max="264" width="12.5703125" customWidth="1"/>
    <col min="516" max="516" width="13.85546875" customWidth="1"/>
    <col min="517" max="517" width="11.85546875" customWidth="1"/>
    <col min="518" max="519" width="11.42578125" customWidth="1"/>
    <col min="520" max="520" width="12.5703125" customWidth="1"/>
    <col min="772" max="772" width="13.85546875" customWidth="1"/>
    <col min="773" max="773" width="11.85546875" customWidth="1"/>
    <col min="774" max="775" width="11.42578125" customWidth="1"/>
    <col min="776" max="776" width="12.5703125" customWidth="1"/>
    <col min="1028" max="1028" width="13.85546875" customWidth="1"/>
    <col min="1029" max="1029" width="11.85546875" customWidth="1"/>
    <col min="1030" max="1031" width="11.42578125" customWidth="1"/>
    <col min="1032" max="1032" width="12.5703125" customWidth="1"/>
    <col min="1284" max="1284" width="13.85546875" customWidth="1"/>
    <col min="1285" max="1285" width="11.85546875" customWidth="1"/>
    <col min="1286" max="1287" width="11.42578125" customWidth="1"/>
    <col min="1288" max="1288" width="12.5703125" customWidth="1"/>
    <col min="1540" max="1540" width="13.85546875" customWidth="1"/>
    <col min="1541" max="1541" width="11.85546875" customWidth="1"/>
    <col min="1542" max="1543" width="11.42578125" customWidth="1"/>
    <col min="1544" max="1544" width="12.5703125" customWidth="1"/>
    <col min="1796" max="1796" width="13.85546875" customWidth="1"/>
    <col min="1797" max="1797" width="11.85546875" customWidth="1"/>
    <col min="1798" max="1799" width="11.42578125" customWidth="1"/>
    <col min="1800" max="1800" width="12.5703125" customWidth="1"/>
    <col min="2052" max="2052" width="13.85546875" customWidth="1"/>
    <col min="2053" max="2053" width="11.85546875" customWidth="1"/>
    <col min="2054" max="2055" width="11.42578125" customWidth="1"/>
    <col min="2056" max="2056" width="12.5703125" customWidth="1"/>
    <col min="2308" max="2308" width="13.85546875" customWidth="1"/>
    <col min="2309" max="2309" width="11.85546875" customWidth="1"/>
    <col min="2310" max="2311" width="11.42578125" customWidth="1"/>
    <col min="2312" max="2312" width="12.5703125" customWidth="1"/>
    <col min="2564" max="2564" width="13.85546875" customWidth="1"/>
    <col min="2565" max="2565" width="11.85546875" customWidth="1"/>
    <col min="2566" max="2567" width="11.42578125" customWidth="1"/>
    <col min="2568" max="2568" width="12.5703125" customWidth="1"/>
    <col min="2820" max="2820" width="13.85546875" customWidth="1"/>
    <col min="2821" max="2821" width="11.85546875" customWidth="1"/>
    <col min="2822" max="2823" width="11.42578125" customWidth="1"/>
    <col min="2824" max="2824" width="12.5703125" customWidth="1"/>
    <col min="3076" max="3076" width="13.85546875" customWidth="1"/>
    <col min="3077" max="3077" width="11.85546875" customWidth="1"/>
    <col min="3078" max="3079" width="11.42578125" customWidth="1"/>
    <col min="3080" max="3080" width="12.5703125" customWidth="1"/>
    <col min="3332" max="3332" width="13.85546875" customWidth="1"/>
    <col min="3333" max="3333" width="11.85546875" customWidth="1"/>
    <col min="3334" max="3335" width="11.42578125" customWidth="1"/>
    <col min="3336" max="3336" width="12.5703125" customWidth="1"/>
    <col min="3588" max="3588" width="13.85546875" customWidth="1"/>
    <col min="3589" max="3589" width="11.85546875" customWidth="1"/>
    <col min="3590" max="3591" width="11.42578125" customWidth="1"/>
    <col min="3592" max="3592" width="12.5703125" customWidth="1"/>
    <col min="3844" max="3844" width="13.85546875" customWidth="1"/>
    <col min="3845" max="3845" width="11.85546875" customWidth="1"/>
    <col min="3846" max="3847" width="11.42578125" customWidth="1"/>
    <col min="3848" max="3848" width="12.5703125" customWidth="1"/>
    <col min="4100" max="4100" width="13.85546875" customWidth="1"/>
    <col min="4101" max="4101" width="11.85546875" customWidth="1"/>
    <col min="4102" max="4103" width="11.42578125" customWidth="1"/>
    <col min="4104" max="4104" width="12.5703125" customWidth="1"/>
    <col min="4356" max="4356" width="13.85546875" customWidth="1"/>
    <col min="4357" max="4357" width="11.85546875" customWidth="1"/>
    <col min="4358" max="4359" width="11.42578125" customWidth="1"/>
    <col min="4360" max="4360" width="12.5703125" customWidth="1"/>
    <col min="4612" max="4612" width="13.85546875" customWidth="1"/>
    <col min="4613" max="4613" width="11.85546875" customWidth="1"/>
    <col min="4614" max="4615" width="11.42578125" customWidth="1"/>
    <col min="4616" max="4616" width="12.5703125" customWidth="1"/>
    <col min="4868" max="4868" width="13.85546875" customWidth="1"/>
    <col min="4869" max="4869" width="11.85546875" customWidth="1"/>
    <col min="4870" max="4871" width="11.42578125" customWidth="1"/>
    <col min="4872" max="4872" width="12.5703125" customWidth="1"/>
    <col min="5124" max="5124" width="13.85546875" customWidth="1"/>
    <col min="5125" max="5125" width="11.85546875" customWidth="1"/>
    <col min="5126" max="5127" width="11.42578125" customWidth="1"/>
    <col min="5128" max="5128" width="12.5703125" customWidth="1"/>
    <col min="5380" max="5380" width="13.85546875" customWidth="1"/>
    <col min="5381" max="5381" width="11.85546875" customWidth="1"/>
    <col min="5382" max="5383" width="11.42578125" customWidth="1"/>
    <col min="5384" max="5384" width="12.5703125" customWidth="1"/>
    <col min="5636" max="5636" width="13.85546875" customWidth="1"/>
    <col min="5637" max="5637" width="11.85546875" customWidth="1"/>
    <col min="5638" max="5639" width="11.42578125" customWidth="1"/>
    <col min="5640" max="5640" width="12.5703125" customWidth="1"/>
    <col min="5892" max="5892" width="13.85546875" customWidth="1"/>
    <col min="5893" max="5893" width="11.85546875" customWidth="1"/>
    <col min="5894" max="5895" width="11.42578125" customWidth="1"/>
    <col min="5896" max="5896" width="12.5703125" customWidth="1"/>
    <col min="6148" max="6148" width="13.85546875" customWidth="1"/>
    <col min="6149" max="6149" width="11.85546875" customWidth="1"/>
    <col min="6150" max="6151" width="11.42578125" customWidth="1"/>
    <col min="6152" max="6152" width="12.5703125" customWidth="1"/>
    <col min="6404" max="6404" width="13.85546875" customWidth="1"/>
    <col min="6405" max="6405" width="11.85546875" customWidth="1"/>
    <col min="6406" max="6407" width="11.42578125" customWidth="1"/>
    <col min="6408" max="6408" width="12.5703125" customWidth="1"/>
    <col min="6660" max="6660" width="13.85546875" customWidth="1"/>
    <col min="6661" max="6661" width="11.85546875" customWidth="1"/>
    <col min="6662" max="6663" width="11.42578125" customWidth="1"/>
    <col min="6664" max="6664" width="12.5703125" customWidth="1"/>
    <col min="6916" max="6916" width="13.85546875" customWidth="1"/>
    <col min="6917" max="6917" width="11.85546875" customWidth="1"/>
    <col min="6918" max="6919" width="11.42578125" customWidth="1"/>
    <col min="6920" max="6920" width="12.5703125" customWidth="1"/>
    <col min="7172" max="7172" width="13.85546875" customWidth="1"/>
    <col min="7173" max="7173" width="11.85546875" customWidth="1"/>
    <col min="7174" max="7175" width="11.42578125" customWidth="1"/>
    <col min="7176" max="7176" width="12.5703125" customWidth="1"/>
    <col min="7428" max="7428" width="13.85546875" customWidth="1"/>
    <col min="7429" max="7429" width="11.85546875" customWidth="1"/>
    <col min="7430" max="7431" width="11.42578125" customWidth="1"/>
    <col min="7432" max="7432" width="12.5703125" customWidth="1"/>
    <col min="7684" max="7684" width="13.85546875" customWidth="1"/>
    <col min="7685" max="7685" width="11.85546875" customWidth="1"/>
    <col min="7686" max="7687" width="11.42578125" customWidth="1"/>
    <col min="7688" max="7688" width="12.5703125" customWidth="1"/>
    <col min="7940" max="7940" width="13.85546875" customWidth="1"/>
    <col min="7941" max="7941" width="11.85546875" customWidth="1"/>
    <col min="7942" max="7943" width="11.42578125" customWidth="1"/>
    <col min="7944" max="7944" width="12.5703125" customWidth="1"/>
    <col min="8196" max="8196" width="13.85546875" customWidth="1"/>
    <col min="8197" max="8197" width="11.85546875" customWidth="1"/>
    <col min="8198" max="8199" width="11.42578125" customWidth="1"/>
    <col min="8200" max="8200" width="12.5703125" customWidth="1"/>
    <col min="8452" max="8452" width="13.85546875" customWidth="1"/>
    <col min="8453" max="8453" width="11.85546875" customWidth="1"/>
    <col min="8454" max="8455" width="11.42578125" customWidth="1"/>
    <col min="8456" max="8456" width="12.5703125" customWidth="1"/>
    <col min="8708" max="8708" width="13.85546875" customWidth="1"/>
    <col min="8709" max="8709" width="11.85546875" customWidth="1"/>
    <col min="8710" max="8711" width="11.42578125" customWidth="1"/>
    <col min="8712" max="8712" width="12.5703125" customWidth="1"/>
    <col min="8964" max="8964" width="13.85546875" customWidth="1"/>
    <col min="8965" max="8965" width="11.85546875" customWidth="1"/>
    <col min="8966" max="8967" width="11.42578125" customWidth="1"/>
    <col min="8968" max="8968" width="12.5703125" customWidth="1"/>
    <col min="9220" max="9220" width="13.85546875" customWidth="1"/>
    <col min="9221" max="9221" width="11.85546875" customWidth="1"/>
    <col min="9222" max="9223" width="11.42578125" customWidth="1"/>
    <col min="9224" max="9224" width="12.5703125" customWidth="1"/>
    <col min="9476" max="9476" width="13.85546875" customWidth="1"/>
    <col min="9477" max="9477" width="11.85546875" customWidth="1"/>
    <col min="9478" max="9479" width="11.42578125" customWidth="1"/>
    <col min="9480" max="9480" width="12.5703125" customWidth="1"/>
    <col min="9732" max="9732" width="13.85546875" customWidth="1"/>
    <col min="9733" max="9733" width="11.85546875" customWidth="1"/>
    <col min="9734" max="9735" width="11.42578125" customWidth="1"/>
    <col min="9736" max="9736" width="12.5703125" customWidth="1"/>
    <col min="9988" max="9988" width="13.85546875" customWidth="1"/>
    <col min="9989" max="9989" width="11.85546875" customWidth="1"/>
    <col min="9990" max="9991" width="11.42578125" customWidth="1"/>
    <col min="9992" max="9992" width="12.5703125" customWidth="1"/>
    <col min="10244" max="10244" width="13.85546875" customWidth="1"/>
    <col min="10245" max="10245" width="11.85546875" customWidth="1"/>
    <col min="10246" max="10247" width="11.42578125" customWidth="1"/>
    <col min="10248" max="10248" width="12.5703125" customWidth="1"/>
    <col min="10500" max="10500" width="13.85546875" customWidth="1"/>
    <col min="10501" max="10501" width="11.85546875" customWidth="1"/>
    <col min="10502" max="10503" width="11.42578125" customWidth="1"/>
    <col min="10504" max="10504" width="12.5703125" customWidth="1"/>
    <col min="10756" max="10756" width="13.85546875" customWidth="1"/>
    <col min="10757" max="10757" width="11.85546875" customWidth="1"/>
    <col min="10758" max="10759" width="11.42578125" customWidth="1"/>
    <col min="10760" max="10760" width="12.5703125" customWidth="1"/>
    <col min="11012" max="11012" width="13.85546875" customWidth="1"/>
    <col min="11013" max="11013" width="11.85546875" customWidth="1"/>
    <col min="11014" max="11015" width="11.42578125" customWidth="1"/>
    <col min="11016" max="11016" width="12.5703125" customWidth="1"/>
    <col min="11268" max="11268" width="13.85546875" customWidth="1"/>
    <col min="11269" max="11269" width="11.85546875" customWidth="1"/>
    <col min="11270" max="11271" width="11.42578125" customWidth="1"/>
    <col min="11272" max="11272" width="12.5703125" customWidth="1"/>
    <col min="11524" max="11524" width="13.85546875" customWidth="1"/>
    <col min="11525" max="11525" width="11.85546875" customWidth="1"/>
    <col min="11526" max="11527" width="11.42578125" customWidth="1"/>
    <col min="11528" max="11528" width="12.5703125" customWidth="1"/>
    <col min="11780" max="11780" width="13.85546875" customWidth="1"/>
    <col min="11781" max="11781" width="11.85546875" customWidth="1"/>
    <col min="11782" max="11783" width="11.42578125" customWidth="1"/>
    <col min="11784" max="11784" width="12.5703125" customWidth="1"/>
    <col min="12036" max="12036" width="13.85546875" customWidth="1"/>
    <col min="12037" max="12037" width="11.85546875" customWidth="1"/>
    <col min="12038" max="12039" width="11.42578125" customWidth="1"/>
    <col min="12040" max="12040" width="12.5703125" customWidth="1"/>
    <col min="12292" max="12292" width="13.85546875" customWidth="1"/>
    <col min="12293" max="12293" width="11.85546875" customWidth="1"/>
    <col min="12294" max="12295" width="11.42578125" customWidth="1"/>
    <col min="12296" max="12296" width="12.5703125" customWidth="1"/>
    <col min="12548" max="12548" width="13.85546875" customWidth="1"/>
    <col min="12549" max="12549" width="11.85546875" customWidth="1"/>
    <col min="12550" max="12551" width="11.42578125" customWidth="1"/>
    <col min="12552" max="12552" width="12.5703125" customWidth="1"/>
    <col min="12804" max="12804" width="13.85546875" customWidth="1"/>
    <col min="12805" max="12805" width="11.85546875" customWidth="1"/>
    <col min="12806" max="12807" width="11.42578125" customWidth="1"/>
    <col min="12808" max="12808" width="12.5703125" customWidth="1"/>
    <col min="13060" max="13060" width="13.85546875" customWidth="1"/>
    <col min="13061" max="13061" width="11.85546875" customWidth="1"/>
    <col min="13062" max="13063" width="11.42578125" customWidth="1"/>
    <col min="13064" max="13064" width="12.5703125" customWidth="1"/>
    <col min="13316" max="13316" width="13.85546875" customWidth="1"/>
    <col min="13317" max="13317" width="11.85546875" customWidth="1"/>
    <col min="13318" max="13319" width="11.42578125" customWidth="1"/>
    <col min="13320" max="13320" width="12.5703125" customWidth="1"/>
    <col min="13572" max="13572" width="13.85546875" customWidth="1"/>
    <col min="13573" max="13573" width="11.85546875" customWidth="1"/>
    <col min="13574" max="13575" width="11.42578125" customWidth="1"/>
    <col min="13576" max="13576" width="12.5703125" customWidth="1"/>
    <col min="13828" max="13828" width="13.85546875" customWidth="1"/>
    <col min="13829" max="13829" width="11.85546875" customWidth="1"/>
    <col min="13830" max="13831" width="11.42578125" customWidth="1"/>
    <col min="13832" max="13832" width="12.5703125" customWidth="1"/>
    <col min="14084" max="14084" width="13.85546875" customWidth="1"/>
    <col min="14085" max="14085" width="11.85546875" customWidth="1"/>
    <col min="14086" max="14087" width="11.42578125" customWidth="1"/>
    <col min="14088" max="14088" width="12.5703125" customWidth="1"/>
    <col min="14340" max="14340" width="13.85546875" customWidth="1"/>
    <col min="14341" max="14341" width="11.85546875" customWidth="1"/>
    <col min="14342" max="14343" width="11.42578125" customWidth="1"/>
    <col min="14344" max="14344" width="12.5703125" customWidth="1"/>
    <col min="14596" max="14596" width="13.85546875" customWidth="1"/>
    <col min="14597" max="14597" width="11.85546875" customWidth="1"/>
    <col min="14598" max="14599" width="11.42578125" customWidth="1"/>
    <col min="14600" max="14600" width="12.5703125" customWidth="1"/>
    <col min="14852" max="14852" width="13.85546875" customWidth="1"/>
    <col min="14853" max="14853" width="11.85546875" customWidth="1"/>
    <col min="14854" max="14855" width="11.42578125" customWidth="1"/>
    <col min="14856" max="14856" width="12.5703125" customWidth="1"/>
    <col min="15108" max="15108" width="13.85546875" customWidth="1"/>
    <col min="15109" max="15109" width="11.85546875" customWidth="1"/>
    <col min="15110" max="15111" width="11.42578125" customWidth="1"/>
    <col min="15112" max="15112" width="12.5703125" customWidth="1"/>
    <col min="15364" max="15364" width="13.85546875" customWidth="1"/>
    <col min="15365" max="15365" width="11.85546875" customWidth="1"/>
    <col min="15366" max="15367" width="11.42578125" customWidth="1"/>
    <col min="15368" max="15368" width="12.5703125" customWidth="1"/>
    <col min="15620" max="15620" width="13.85546875" customWidth="1"/>
    <col min="15621" max="15621" width="11.85546875" customWidth="1"/>
    <col min="15622" max="15623" width="11.42578125" customWidth="1"/>
    <col min="15624" max="15624" width="12.5703125" customWidth="1"/>
    <col min="15876" max="15876" width="13.85546875" customWidth="1"/>
    <col min="15877" max="15877" width="11.85546875" customWidth="1"/>
    <col min="15878" max="15879" width="11.42578125" customWidth="1"/>
    <col min="15880" max="15880" width="12.5703125" customWidth="1"/>
    <col min="16132" max="16132" width="13.85546875" customWidth="1"/>
    <col min="16133" max="16133" width="11.85546875" customWidth="1"/>
    <col min="16134" max="16135" width="11.42578125" customWidth="1"/>
    <col min="16136" max="16136" width="12.5703125" customWidth="1"/>
  </cols>
  <sheetData>
    <row r="1" spans="1:8">
      <c r="A1" s="280" t="s">
        <v>340</v>
      </c>
      <c r="B1" s="280"/>
      <c r="C1" s="280"/>
      <c r="D1" s="280"/>
      <c r="E1" s="280"/>
      <c r="F1" s="280"/>
      <c r="G1" s="280"/>
      <c r="H1" s="280"/>
    </row>
    <row r="2" spans="1:8">
      <c r="A2" s="173"/>
      <c r="B2" s="173"/>
      <c r="C2" s="173"/>
      <c r="D2" s="173"/>
      <c r="E2" s="173"/>
      <c r="F2" s="173"/>
      <c r="G2" s="173"/>
      <c r="H2" s="173"/>
    </row>
    <row r="3" spans="1:8">
      <c r="A3" s="278" t="s">
        <v>102</v>
      </c>
      <c r="B3" s="278"/>
      <c r="C3" s="278"/>
      <c r="D3" s="278"/>
      <c r="E3" s="278"/>
      <c r="F3" s="278"/>
      <c r="G3" s="278"/>
      <c r="H3" s="278"/>
    </row>
    <row r="4" spans="1:8" ht="17.25" customHeight="1">
      <c r="A4" s="328" t="s">
        <v>128</v>
      </c>
      <c r="B4" s="328"/>
      <c r="C4" s="328"/>
      <c r="D4" s="328"/>
      <c r="E4" s="328"/>
      <c r="F4" s="328"/>
      <c r="G4" s="328"/>
      <c r="H4" s="328"/>
    </row>
    <row r="5" spans="1:8">
      <c r="A5" s="329" t="s">
        <v>100</v>
      </c>
      <c r="B5" s="330"/>
      <c r="C5" s="330"/>
      <c r="D5" s="331"/>
      <c r="E5" s="277" t="s">
        <v>285</v>
      </c>
      <c r="F5" s="277"/>
      <c r="G5" s="277"/>
      <c r="H5" s="277"/>
    </row>
    <row r="6" spans="1:8" ht="21" customHeight="1">
      <c r="A6" s="332" t="s">
        <v>154</v>
      </c>
      <c r="B6" s="263"/>
      <c r="C6" s="263"/>
      <c r="D6" s="263"/>
      <c r="E6" s="263"/>
      <c r="F6" s="263"/>
      <c r="G6" s="263"/>
      <c r="H6" s="263"/>
    </row>
    <row r="7" spans="1:8" ht="16.5" customHeight="1">
      <c r="A7" s="290" t="s">
        <v>3</v>
      </c>
      <c r="B7" s="290"/>
      <c r="C7" s="290"/>
      <c r="D7" s="290"/>
      <c r="E7" s="289" t="s">
        <v>128</v>
      </c>
      <c r="F7" s="289"/>
      <c r="G7" s="289"/>
      <c r="H7" s="289"/>
    </row>
    <row r="8" spans="1:8" ht="14.25" customHeight="1">
      <c r="A8" s="290"/>
      <c r="B8" s="290"/>
      <c r="C8" s="290"/>
      <c r="D8" s="290"/>
      <c r="E8" s="186"/>
      <c r="F8" s="186"/>
      <c r="G8" s="174"/>
      <c r="H8" s="177" t="s">
        <v>6</v>
      </c>
    </row>
    <row r="9" spans="1:8" s="31" customFormat="1">
      <c r="A9" s="255" t="s">
        <v>24</v>
      </c>
      <c r="B9" s="255"/>
      <c r="C9" s="255"/>
      <c r="D9" s="255"/>
      <c r="E9" s="97">
        <f>SUM(E10:E13)</f>
        <v>0</v>
      </c>
      <c r="F9" s="97">
        <f>SUM(F10:F13)</f>
        <v>0</v>
      </c>
      <c r="G9" s="97">
        <f>SUM(G10:G13)</f>
        <v>0</v>
      </c>
      <c r="H9" s="97">
        <f>SUM(E9:G9)</f>
        <v>0</v>
      </c>
    </row>
    <row r="10" spans="1:8">
      <c r="A10" s="251" t="s">
        <v>11</v>
      </c>
      <c r="B10" s="251"/>
      <c r="C10" s="251"/>
      <c r="D10" s="251"/>
      <c r="E10" s="88"/>
      <c r="F10" s="88"/>
      <c r="G10" s="88"/>
      <c r="H10" s="96">
        <f t="shared" ref="H10:H32" si="0">SUM(E10:G10)</f>
        <v>0</v>
      </c>
    </row>
    <row r="11" spans="1:8">
      <c r="A11" s="265" t="s">
        <v>12</v>
      </c>
      <c r="B11" s="265"/>
      <c r="C11" s="265"/>
      <c r="D11" s="265"/>
      <c r="E11" s="88"/>
      <c r="F11" s="88"/>
      <c r="G11" s="88"/>
      <c r="H11" s="96">
        <f t="shared" si="0"/>
        <v>0</v>
      </c>
    </row>
    <row r="12" spans="1:8">
      <c r="A12" s="251" t="s">
        <v>17</v>
      </c>
      <c r="B12" s="251"/>
      <c r="C12" s="251"/>
      <c r="D12" s="251"/>
      <c r="E12" s="88"/>
      <c r="F12" s="88"/>
      <c r="G12" s="88"/>
      <c r="H12" s="96">
        <f t="shared" si="0"/>
        <v>0</v>
      </c>
    </row>
    <row r="13" spans="1:8">
      <c r="A13" s="251" t="s">
        <v>25</v>
      </c>
      <c r="B13" s="251"/>
      <c r="C13" s="251"/>
      <c r="D13" s="251"/>
      <c r="E13" s="88"/>
      <c r="F13" s="88"/>
      <c r="G13" s="88"/>
      <c r="H13" s="96">
        <f t="shared" si="0"/>
        <v>0</v>
      </c>
    </row>
    <row r="14" spans="1:8">
      <c r="A14" s="264"/>
      <c r="B14" s="264"/>
      <c r="C14" s="264"/>
      <c r="D14" s="264"/>
      <c r="E14" s="88"/>
      <c r="F14" s="88"/>
      <c r="G14" s="88"/>
      <c r="H14" s="96"/>
    </row>
    <row r="15" spans="1:8">
      <c r="A15" s="264"/>
      <c r="B15" s="264"/>
      <c r="C15" s="264"/>
      <c r="D15" s="264"/>
      <c r="E15" s="88"/>
      <c r="F15" s="88"/>
      <c r="G15" s="88"/>
      <c r="H15" s="96"/>
    </row>
    <row r="16" spans="1:8" s="31" customFormat="1">
      <c r="A16" s="254" t="s">
        <v>141</v>
      </c>
      <c r="B16" s="254"/>
      <c r="C16" s="254"/>
      <c r="D16" s="254"/>
      <c r="E16" s="89"/>
      <c r="F16" s="89"/>
      <c r="G16" s="89"/>
      <c r="H16" s="97">
        <f t="shared" si="0"/>
        <v>0</v>
      </c>
    </row>
    <row r="17" spans="1:8">
      <c r="A17" s="293"/>
      <c r="B17" s="293"/>
      <c r="C17" s="293"/>
      <c r="D17" s="293"/>
      <c r="E17" s="88"/>
      <c r="F17" s="88"/>
      <c r="G17" s="88"/>
      <c r="H17" s="96"/>
    </row>
    <row r="18" spans="1:8">
      <c r="A18" s="293"/>
      <c r="B18" s="293"/>
      <c r="C18" s="293"/>
      <c r="D18" s="293"/>
      <c r="E18" s="88"/>
      <c r="F18" s="88"/>
      <c r="G18" s="88"/>
      <c r="H18" s="96"/>
    </row>
    <row r="19" spans="1:8" s="31" customFormat="1">
      <c r="A19" s="297" t="s">
        <v>123</v>
      </c>
      <c r="B19" s="297"/>
      <c r="C19" s="297"/>
      <c r="D19" s="297"/>
      <c r="E19" s="89"/>
      <c r="F19" s="89"/>
      <c r="G19" s="89"/>
      <c r="H19" s="97">
        <f t="shared" si="0"/>
        <v>0</v>
      </c>
    </row>
    <row r="20" spans="1:8">
      <c r="A20" s="298"/>
      <c r="B20" s="298"/>
      <c r="C20" s="298"/>
      <c r="D20" s="298"/>
      <c r="E20" s="88"/>
      <c r="F20" s="88"/>
      <c r="G20" s="88"/>
      <c r="H20" s="96"/>
    </row>
    <row r="21" spans="1:8">
      <c r="A21" s="297"/>
      <c r="B21" s="297"/>
      <c r="C21" s="297"/>
      <c r="D21" s="297"/>
      <c r="E21" s="88"/>
      <c r="F21" s="88"/>
      <c r="G21" s="88"/>
      <c r="H21" s="96"/>
    </row>
    <row r="22" spans="1:8" s="31" customFormat="1" ht="22.5" customHeight="1">
      <c r="A22" s="294" t="s">
        <v>124</v>
      </c>
      <c r="B22" s="294"/>
      <c r="C22" s="294"/>
      <c r="D22" s="294"/>
      <c r="E22" s="89">
        <f>+E9+E16+E19</f>
        <v>0</v>
      </c>
      <c r="F22" s="89">
        <f>+F9+F16+F19</f>
        <v>0</v>
      </c>
      <c r="G22" s="89">
        <f>+G9+G16+G19</f>
        <v>0</v>
      </c>
      <c r="H22" s="97">
        <f t="shared" si="0"/>
        <v>0</v>
      </c>
    </row>
    <row r="23" spans="1:8">
      <c r="A23" s="254"/>
      <c r="B23" s="254"/>
      <c r="C23" s="254"/>
      <c r="D23" s="254"/>
      <c r="E23" s="89"/>
      <c r="F23" s="88"/>
      <c r="G23" s="88"/>
      <c r="H23" s="96"/>
    </row>
    <row r="24" spans="1:8">
      <c r="A24" s="333" t="s">
        <v>50</v>
      </c>
      <c r="B24" s="334"/>
      <c r="C24" s="334"/>
      <c r="D24" s="335"/>
      <c r="E24" s="89"/>
      <c r="F24" s="88"/>
      <c r="G24" s="88"/>
      <c r="H24" s="96">
        <f t="shared" si="0"/>
        <v>0</v>
      </c>
    </row>
    <row r="25" spans="1:8" ht="23.25" customHeight="1">
      <c r="A25" s="260" t="s">
        <v>84</v>
      </c>
      <c r="B25" s="260"/>
      <c r="C25" s="260"/>
      <c r="D25" s="260"/>
      <c r="E25" s="88"/>
      <c r="F25" s="88"/>
      <c r="G25" s="88"/>
      <c r="H25" s="96">
        <f t="shared" si="0"/>
        <v>0</v>
      </c>
    </row>
    <row r="26" spans="1:8">
      <c r="A26" s="251" t="s">
        <v>98</v>
      </c>
      <c r="B26" s="251"/>
      <c r="C26" s="251"/>
      <c r="D26" s="251"/>
      <c r="E26" s="89"/>
      <c r="F26" s="88"/>
      <c r="G26" s="88"/>
      <c r="H26" s="96">
        <f t="shared" si="0"/>
        <v>0</v>
      </c>
    </row>
    <row r="27" spans="1:8">
      <c r="A27" s="251"/>
      <c r="B27" s="251"/>
      <c r="C27" s="251"/>
      <c r="D27" s="251"/>
      <c r="E27" s="88"/>
      <c r="F27" s="88"/>
      <c r="G27" s="88"/>
      <c r="H27" s="96"/>
    </row>
    <row r="28" spans="1:8">
      <c r="A28" s="251"/>
      <c r="B28" s="251"/>
      <c r="C28" s="251"/>
      <c r="D28" s="251"/>
      <c r="E28" s="88"/>
      <c r="F28" s="88"/>
      <c r="G28" s="88"/>
      <c r="H28" s="96"/>
    </row>
    <row r="29" spans="1:8" s="31" customFormat="1">
      <c r="A29" s="254" t="s">
        <v>126</v>
      </c>
      <c r="B29" s="254"/>
      <c r="C29" s="254"/>
      <c r="D29" s="254"/>
      <c r="E29" s="89">
        <f>+E24+E25+E26</f>
        <v>0</v>
      </c>
      <c r="F29" s="89">
        <f>+F24+F25+F26</f>
        <v>0</v>
      </c>
      <c r="G29" s="89">
        <f>+G24+G25+G26</f>
        <v>0</v>
      </c>
      <c r="H29" s="97">
        <f t="shared" si="0"/>
        <v>0</v>
      </c>
    </row>
    <row r="30" spans="1:8">
      <c r="A30" s="277"/>
      <c r="B30" s="277"/>
      <c r="C30" s="277"/>
      <c r="D30" s="277"/>
      <c r="E30" s="89"/>
      <c r="F30" s="88"/>
      <c r="G30" s="88"/>
      <c r="H30" s="96"/>
    </row>
    <row r="31" spans="1:8">
      <c r="A31" s="277"/>
      <c r="B31" s="277"/>
      <c r="C31" s="277"/>
      <c r="D31" s="277"/>
      <c r="E31" s="89"/>
      <c r="F31" s="88"/>
      <c r="G31" s="88"/>
      <c r="H31" s="96"/>
    </row>
    <row r="32" spans="1:8" s="31" customFormat="1">
      <c r="A32" s="254" t="s">
        <v>87</v>
      </c>
      <c r="B32" s="254"/>
      <c r="C32" s="254"/>
      <c r="D32" s="254"/>
      <c r="E32" s="89">
        <f>+E22+E29</f>
        <v>0</v>
      </c>
      <c r="F32" s="89">
        <f>+F22+F29</f>
        <v>0</v>
      </c>
      <c r="G32" s="89">
        <f>+G22+G29</f>
        <v>0</v>
      </c>
      <c r="H32" s="97">
        <f t="shared" si="0"/>
        <v>0</v>
      </c>
    </row>
    <row r="33" spans="1:8" ht="24.75" customHeight="1">
      <c r="A33" s="332" t="s">
        <v>153</v>
      </c>
      <c r="B33" s="332"/>
      <c r="C33" s="332"/>
      <c r="D33" s="332"/>
      <c r="E33" s="332"/>
      <c r="F33" s="332"/>
      <c r="G33" s="332"/>
      <c r="H33" s="332"/>
    </row>
    <row r="34" spans="1:8">
      <c r="A34" s="254" t="s">
        <v>22</v>
      </c>
      <c r="B34" s="254"/>
      <c r="C34" s="254"/>
      <c r="D34" s="254"/>
      <c r="E34" s="96"/>
      <c r="F34" s="96"/>
      <c r="G34" s="96"/>
      <c r="H34" s="96"/>
    </row>
    <row r="35" spans="1:8">
      <c r="A35" s="296" t="s">
        <v>13</v>
      </c>
      <c r="B35" s="296"/>
      <c r="C35" s="296"/>
      <c r="D35" s="296"/>
      <c r="E35" s="88"/>
      <c r="F35" s="88"/>
      <c r="G35" s="88"/>
      <c r="H35" s="96"/>
    </row>
    <row r="36" spans="1:8">
      <c r="A36" s="314"/>
      <c r="B36" s="314"/>
      <c r="C36" s="314"/>
      <c r="D36" s="314"/>
      <c r="E36" s="88"/>
      <c r="F36" s="88"/>
      <c r="G36" s="88"/>
      <c r="H36" s="96"/>
    </row>
    <row r="37" spans="1:8">
      <c r="A37" s="314"/>
      <c r="B37" s="314"/>
      <c r="C37" s="314"/>
      <c r="D37" s="314"/>
      <c r="E37" s="88"/>
      <c r="F37" s="88"/>
      <c r="G37" s="88"/>
      <c r="H37" s="96"/>
    </row>
    <row r="38" spans="1:8">
      <c r="A38" s="317" t="s">
        <v>114</v>
      </c>
      <c r="B38" s="317"/>
      <c r="C38" s="317"/>
      <c r="D38" s="317"/>
      <c r="E38" s="88"/>
      <c r="F38" s="88"/>
      <c r="G38" s="88"/>
      <c r="H38" s="96"/>
    </row>
    <row r="39" spans="1:8">
      <c r="A39" s="316"/>
      <c r="B39" s="316"/>
      <c r="C39" s="316"/>
      <c r="D39" s="316"/>
      <c r="E39" s="96"/>
      <c r="F39" s="96"/>
      <c r="G39" s="96"/>
      <c r="H39" s="96"/>
    </row>
    <row r="40" spans="1:8">
      <c r="A40" s="336"/>
      <c r="B40" s="337"/>
      <c r="C40" s="337"/>
      <c r="D40" s="338"/>
      <c r="E40" s="88"/>
      <c r="F40" s="88"/>
      <c r="G40" s="88"/>
      <c r="H40" s="96"/>
    </row>
    <row r="41" spans="1:8">
      <c r="A41" s="313" t="s">
        <v>119</v>
      </c>
      <c r="B41" s="313"/>
      <c r="C41" s="313"/>
      <c r="D41" s="313"/>
      <c r="E41" s="88"/>
      <c r="F41" s="88"/>
      <c r="G41" s="88"/>
      <c r="H41" s="96"/>
    </row>
    <row r="42" spans="1:8">
      <c r="A42" s="339"/>
      <c r="B42" s="340"/>
      <c r="C42" s="340"/>
      <c r="D42" s="341"/>
      <c r="E42" s="88"/>
      <c r="F42" s="88"/>
      <c r="G42" s="88"/>
      <c r="H42" s="96"/>
    </row>
    <row r="43" spans="1:8">
      <c r="A43" s="254"/>
      <c r="B43" s="254"/>
      <c r="C43" s="254"/>
      <c r="D43" s="254"/>
      <c r="E43" s="88"/>
      <c r="F43" s="88"/>
      <c r="G43" s="88"/>
      <c r="H43" s="96"/>
    </row>
    <row r="44" spans="1:8">
      <c r="A44" s="297" t="s">
        <v>30</v>
      </c>
      <c r="B44" s="297"/>
      <c r="C44" s="297"/>
      <c r="D44" s="297"/>
      <c r="E44" s="96"/>
      <c r="F44" s="96"/>
      <c r="G44" s="96"/>
      <c r="H44" s="96"/>
    </row>
    <row r="45" spans="1:8">
      <c r="A45" s="298"/>
      <c r="B45" s="298"/>
      <c r="C45" s="298"/>
      <c r="D45" s="298"/>
      <c r="E45" s="88"/>
      <c r="F45" s="88"/>
      <c r="G45" s="88"/>
      <c r="H45" s="96"/>
    </row>
    <row r="46" spans="1:8">
      <c r="A46" s="251"/>
      <c r="B46" s="251"/>
      <c r="C46" s="251"/>
      <c r="D46" s="251"/>
      <c r="E46" s="88"/>
      <c r="F46" s="88"/>
      <c r="G46" s="88"/>
      <c r="H46" s="96"/>
    </row>
    <row r="47" spans="1:8" ht="22.5" customHeight="1">
      <c r="A47" s="294" t="s">
        <v>125</v>
      </c>
      <c r="B47" s="294"/>
      <c r="C47" s="294"/>
      <c r="D47" s="294"/>
      <c r="E47" s="88"/>
      <c r="F47" s="88"/>
      <c r="G47" s="88"/>
      <c r="H47" s="96"/>
    </row>
    <row r="48" spans="1:8">
      <c r="A48" s="254"/>
      <c r="B48" s="254"/>
      <c r="C48" s="254"/>
      <c r="D48" s="254"/>
      <c r="E48" s="96"/>
      <c r="F48" s="96"/>
      <c r="G48" s="96"/>
      <c r="H48" s="96"/>
    </row>
    <row r="49" spans="1:8">
      <c r="A49" s="296" t="s">
        <v>50</v>
      </c>
      <c r="B49" s="296"/>
      <c r="C49" s="296"/>
      <c r="D49" s="296"/>
      <c r="E49" s="88"/>
      <c r="F49" s="88"/>
      <c r="G49" s="88"/>
      <c r="H49" s="96"/>
    </row>
    <row r="50" spans="1:8" ht="22.5" customHeight="1">
      <c r="A50" s="260" t="s">
        <v>84</v>
      </c>
      <c r="B50" s="260"/>
      <c r="C50" s="260"/>
      <c r="D50" s="260"/>
      <c r="E50" s="88"/>
      <c r="F50" s="88"/>
      <c r="G50" s="88"/>
      <c r="H50" s="96"/>
    </row>
    <row r="51" spans="1:8">
      <c r="A51" s="251" t="s">
        <v>98</v>
      </c>
      <c r="B51" s="251"/>
      <c r="C51" s="251"/>
      <c r="D51" s="251"/>
      <c r="E51" s="88"/>
      <c r="F51" s="88"/>
      <c r="G51" s="88"/>
      <c r="H51" s="96"/>
    </row>
    <row r="52" spans="1:8">
      <c r="A52" s="264"/>
      <c r="B52" s="264"/>
      <c r="C52" s="264"/>
      <c r="D52" s="264"/>
      <c r="E52" s="88"/>
      <c r="F52" s="88"/>
      <c r="G52" s="88"/>
      <c r="H52" s="96"/>
    </row>
    <row r="53" spans="1:8">
      <c r="A53" s="254" t="s">
        <v>99</v>
      </c>
      <c r="B53" s="254"/>
      <c r="C53" s="254"/>
      <c r="D53" s="254"/>
      <c r="E53" s="96"/>
      <c r="F53" s="96"/>
      <c r="G53" s="96"/>
      <c r="H53" s="96"/>
    </row>
    <row r="54" spans="1:8">
      <c r="A54" s="277"/>
      <c r="B54" s="277"/>
      <c r="C54" s="277"/>
      <c r="D54" s="277"/>
      <c r="E54" s="88"/>
      <c r="F54" s="88"/>
      <c r="G54" s="88"/>
      <c r="H54" s="96"/>
    </row>
    <row r="55" spans="1:8">
      <c r="A55" s="254" t="s">
        <v>97</v>
      </c>
      <c r="B55" s="254"/>
      <c r="C55" s="254"/>
      <c r="D55" s="254"/>
      <c r="E55" s="88"/>
      <c r="F55" s="88"/>
      <c r="G55" s="88"/>
      <c r="H55" s="96"/>
    </row>
  </sheetData>
  <mergeCells count="55">
    <mergeCell ref="A55:D55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H33"/>
    <mergeCell ref="A34:D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H1"/>
    <mergeCell ref="A3:H3"/>
    <mergeCell ref="A4:H4"/>
    <mergeCell ref="A5:D5"/>
    <mergeCell ref="E5:H5"/>
    <mergeCell ref="A6:H6"/>
    <mergeCell ref="A7:D8"/>
    <mergeCell ref="E7:H7"/>
    <mergeCell ref="A9:D9"/>
    <mergeCell ref="A10:D10"/>
    <mergeCell ref="A11:D11"/>
  </mergeCells>
  <printOptions horizontalCentered="1"/>
  <pageMargins left="0.47244094488188981" right="0.47244094488188981" top="0.43307086614173229" bottom="0.31496062992125984" header="0.35433070866141736" footer="0.23622047244094491"/>
  <pageSetup paperSize="9" orientation="portrait" r:id="rId1"/>
  <headerFooter alignWithMargins="0">
    <oddHeader>&amp;LKÉZ A KÉZBEN ÓVODA</oddHeader>
    <oddFooter>&amp;LVeresegyház, 2013. Február 07.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G55"/>
  <sheetViews>
    <sheetView workbookViewId="0">
      <selection activeCell="A2" sqref="A2"/>
    </sheetView>
  </sheetViews>
  <sheetFormatPr defaultRowHeight="12.75"/>
  <cols>
    <col min="4" max="4" width="13.85546875" customWidth="1"/>
    <col min="5" max="5" width="13" customWidth="1"/>
    <col min="6" max="6" width="13.42578125" customWidth="1"/>
    <col min="7" max="7" width="16.140625" customWidth="1"/>
    <col min="260" max="260" width="13.85546875" customWidth="1"/>
    <col min="261" max="261" width="12.28515625" customWidth="1"/>
    <col min="262" max="262" width="11.42578125" customWidth="1"/>
    <col min="263" max="263" width="13.85546875" customWidth="1"/>
    <col min="516" max="516" width="13.85546875" customWidth="1"/>
    <col min="517" max="517" width="12.28515625" customWidth="1"/>
    <col min="518" max="518" width="11.42578125" customWidth="1"/>
    <col min="519" max="519" width="13.85546875" customWidth="1"/>
    <col min="772" max="772" width="13.85546875" customWidth="1"/>
    <col min="773" max="773" width="12.28515625" customWidth="1"/>
    <col min="774" max="774" width="11.42578125" customWidth="1"/>
    <col min="775" max="775" width="13.85546875" customWidth="1"/>
    <col min="1028" max="1028" width="13.85546875" customWidth="1"/>
    <col min="1029" max="1029" width="12.28515625" customWidth="1"/>
    <col min="1030" max="1030" width="11.42578125" customWidth="1"/>
    <col min="1031" max="1031" width="13.85546875" customWidth="1"/>
    <col min="1284" max="1284" width="13.85546875" customWidth="1"/>
    <col min="1285" max="1285" width="12.28515625" customWidth="1"/>
    <col min="1286" max="1286" width="11.42578125" customWidth="1"/>
    <col min="1287" max="1287" width="13.85546875" customWidth="1"/>
    <col min="1540" max="1540" width="13.85546875" customWidth="1"/>
    <col min="1541" max="1541" width="12.28515625" customWidth="1"/>
    <col min="1542" max="1542" width="11.42578125" customWidth="1"/>
    <col min="1543" max="1543" width="13.85546875" customWidth="1"/>
    <col min="1796" max="1796" width="13.85546875" customWidth="1"/>
    <col min="1797" max="1797" width="12.28515625" customWidth="1"/>
    <col min="1798" max="1798" width="11.42578125" customWidth="1"/>
    <col min="1799" max="1799" width="13.85546875" customWidth="1"/>
    <col min="2052" max="2052" width="13.85546875" customWidth="1"/>
    <col min="2053" max="2053" width="12.28515625" customWidth="1"/>
    <col min="2054" max="2054" width="11.42578125" customWidth="1"/>
    <col min="2055" max="2055" width="13.85546875" customWidth="1"/>
    <col min="2308" max="2308" width="13.85546875" customWidth="1"/>
    <col min="2309" max="2309" width="12.28515625" customWidth="1"/>
    <col min="2310" max="2310" width="11.42578125" customWidth="1"/>
    <col min="2311" max="2311" width="13.85546875" customWidth="1"/>
    <col min="2564" max="2564" width="13.85546875" customWidth="1"/>
    <col min="2565" max="2565" width="12.28515625" customWidth="1"/>
    <col min="2566" max="2566" width="11.42578125" customWidth="1"/>
    <col min="2567" max="2567" width="13.85546875" customWidth="1"/>
    <col min="2820" max="2820" width="13.85546875" customWidth="1"/>
    <col min="2821" max="2821" width="12.28515625" customWidth="1"/>
    <col min="2822" max="2822" width="11.42578125" customWidth="1"/>
    <col min="2823" max="2823" width="13.85546875" customWidth="1"/>
    <col min="3076" max="3076" width="13.85546875" customWidth="1"/>
    <col min="3077" max="3077" width="12.28515625" customWidth="1"/>
    <col min="3078" max="3078" width="11.42578125" customWidth="1"/>
    <col min="3079" max="3079" width="13.85546875" customWidth="1"/>
    <col min="3332" max="3332" width="13.85546875" customWidth="1"/>
    <col min="3333" max="3333" width="12.28515625" customWidth="1"/>
    <col min="3334" max="3334" width="11.42578125" customWidth="1"/>
    <col min="3335" max="3335" width="13.85546875" customWidth="1"/>
    <col min="3588" max="3588" width="13.85546875" customWidth="1"/>
    <col min="3589" max="3589" width="12.28515625" customWidth="1"/>
    <col min="3590" max="3590" width="11.42578125" customWidth="1"/>
    <col min="3591" max="3591" width="13.85546875" customWidth="1"/>
    <col min="3844" max="3844" width="13.85546875" customWidth="1"/>
    <col min="3845" max="3845" width="12.28515625" customWidth="1"/>
    <col min="3846" max="3846" width="11.42578125" customWidth="1"/>
    <col min="3847" max="3847" width="13.85546875" customWidth="1"/>
    <col min="4100" max="4100" width="13.85546875" customWidth="1"/>
    <col min="4101" max="4101" width="12.28515625" customWidth="1"/>
    <col min="4102" max="4102" width="11.42578125" customWidth="1"/>
    <col min="4103" max="4103" width="13.85546875" customWidth="1"/>
    <col min="4356" max="4356" width="13.85546875" customWidth="1"/>
    <col min="4357" max="4357" width="12.28515625" customWidth="1"/>
    <col min="4358" max="4358" width="11.42578125" customWidth="1"/>
    <col min="4359" max="4359" width="13.85546875" customWidth="1"/>
    <col min="4612" max="4612" width="13.85546875" customWidth="1"/>
    <col min="4613" max="4613" width="12.28515625" customWidth="1"/>
    <col min="4614" max="4614" width="11.42578125" customWidth="1"/>
    <col min="4615" max="4615" width="13.85546875" customWidth="1"/>
    <col min="4868" max="4868" width="13.85546875" customWidth="1"/>
    <col min="4869" max="4869" width="12.28515625" customWidth="1"/>
    <col min="4870" max="4870" width="11.42578125" customWidth="1"/>
    <col min="4871" max="4871" width="13.85546875" customWidth="1"/>
    <col min="5124" max="5124" width="13.85546875" customWidth="1"/>
    <col min="5125" max="5125" width="12.28515625" customWidth="1"/>
    <col min="5126" max="5126" width="11.42578125" customWidth="1"/>
    <col min="5127" max="5127" width="13.85546875" customWidth="1"/>
    <col min="5380" max="5380" width="13.85546875" customWidth="1"/>
    <col min="5381" max="5381" width="12.28515625" customWidth="1"/>
    <col min="5382" max="5382" width="11.42578125" customWidth="1"/>
    <col min="5383" max="5383" width="13.85546875" customWidth="1"/>
    <col min="5636" max="5636" width="13.85546875" customWidth="1"/>
    <col min="5637" max="5637" width="12.28515625" customWidth="1"/>
    <col min="5638" max="5638" width="11.42578125" customWidth="1"/>
    <col min="5639" max="5639" width="13.85546875" customWidth="1"/>
    <col min="5892" max="5892" width="13.85546875" customWidth="1"/>
    <col min="5893" max="5893" width="12.28515625" customWidth="1"/>
    <col min="5894" max="5894" width="11.42578125" customWidth="1"/>
    <col min="5895" max="5895" width="13.85546875" customWidth="1"/>
    <col min="6148" max="6148" width="13.85546875" customWidth="1"/>
    <col min="6149" max="6149" width="12.28515625" customWidth="1"/>
    <col min="6150" max="6150" width="11.42578125" customWidth="1"/>
    <col min="6151" max="6151" width="13.85546875" customWidth="1"/>
    <col min="6404" max="6404" width="13.85546875" customWidth="1"/>
    <col min="6405" max="6405" width="12.28515625" customWidth="1"/>
    <col min="6406" max="6406" width="11.42578125" customWidth="1"/>
    <col min="6407" max="6407" width="13.85546875" customWidth="1"/>
    <col min="6660" max="6660" width="13.85546875" customWidth="1"/>
    <col min="6661" max="6661" width="12.28515625" customWidth="1"/>
    <col min="6662" max="6662" width="11.42578125" customWidth="1"/>
    <col min="6663" max="6663" width="13.85546875" customWidth="1"/>
    <col min="6916" max="6916" width="13.85546875" customWidth="1"/>
    <col min="6917" max="6917" width="12.28515625" customWidth="1"/>
    <col min="6918" max="6918" width="11.42578125" customWidth="1"/>
    <col min="6919" max="6919" width="13.85546875" customWidth="1"/>
    <col min="7172" max="7172" width="13.85546875" customWidth="1"/>
    <col min="7173" max="7173" width="12.28515625" customWidth="1"/>
    <col min="7174" max="7174" width="11.42578125" customWidth="1"/>
    <col min="7175" max="7175" width="13.85546875" customWidth="1"/>
    <col min="7428" max="7428" width="13.85546875" customWidth="1"/>
    <col min="7429" max="7429" width="12.28515625" customWidth="1"/>
    <col min="7430" max="7430" width="11.42578125" customWidth="1"/>
    <col min="7431" max="7431" width="13.85546875" customWidth="1"/>
    <col min="7684" max="7684" width="13.85546875" customWidth="1"/>
    <col min="7685" max="7685" width="12.28515625" customWidth="1"/>
    <col min="7686" max="7686" width="11.42578125" customWidth="1"/>
    <col min="7687" max="7687" width="13.85546875" customWidth="1"/>
    <col min="7940" max="7940" width="13.85546875" customWidth="1"/>
    <col min="7941" max="7941" width="12.28515625" customWidth="1"/>
    <col min="7942" max="7942" width="11.42578125" customWidth="1"/>
    <col min="7943" max="7943" width="13.85546875" customWidth="1"/>
    <col min="8196" max="8196" width="13.85546875" customWidth="1"/>
    <col min="8197" max="8197" width="12.28515625" customWidth="1"/>
    <col min="8198" max="8198" width="11.42578125" customWidth="1"/>
    <col min="8199" max="8199" width="13.85546875" customWidth="1"/>
    <col min="8452" max="8452" width="13.85546875" customWidth="1"/>
    <col min="8453" max="8453" width="12.28515625" customWidth="1"/>
    <col min="8454" max="8454" width="11.42578125" customWidth="1"/>
    <col min="8455" max="8455" width="13.85546875" customWidth="1"/>
    <col min="8708" max="8708" width="13.85546875" customWidth="1"/>
    <col min="8709" max="8709" width="12.28515625" customWidth="1"/>
    <col min="8710" max="8710" width="11.42578125" customWidth="1"/>
    <col min="8711" max="8711" width="13.85546875" customWidth="1"/>
    <col min="8964" max="8964" width="13.85546875" customWidth="1"/>
    <col min="8965" max="8965" width="12.28515625" customWidth="1"/>
    <col min="8966" max="8966" width="11.42578125" customWidth="1"/>
    <col min="8967" max="8967" width="13.85546875" customWidth="1"/>
    <col min="9220" max="9220" width="13.85546875" customWidth="1"/>
    <col min="9221" max="9221" width="12.28515625" customWidth="1"/>
    <col min="9222" max="9222" width="11.42578125" customWidth="1"/>
    <col min="9223" max="9223" width="13.85546875" customWidth="1"/>
    <col min="9476" max="9476" width="13.85546875" customWidth="1"/>
    <col min="9477" max="9477" width="12.28515625" customWidth="1"/>
    <col min="9478" max="9478" width="11.42578125" customWidth="1"/>
    <col min="9479" max="9479" width="13.85546875" customWidth="1"/>
    <col min="9732" max="9732" width="13.85546875" customWidth="1"/>
    <col min="9733" max="9733" width="12.28515625" customWidth="1"/>
    <col min="9734" max="9734" width="11.42578125" customWidth="1"/>
    <col min="9735" max="9735" width="13.85546875" customWidth="1"/>
    <col min="9988" max="9988" width="13.85546875" customWidth="1"/>
    <col min="9989" max="9989" width="12.28515625" customWidth="1"/>
    <col min="9990" max="9990" width="11.42578125" customWidth="1"/>
    <col min="9991" max="9991" width="13.85546875" customWidth="1"/>
    <col min="10244" max="10244" width="13.85546875" customWidth="1"/>
    <col min="10245" max="10245" width="12.28515625" customWidth="1"/>
    <col min="10246" max="10246" width="11.42578125" customWidth="1"/>
    <col min="10247" max="10247" width="13.85546875" customWidth="1"/>
    <col min="10500" max="10500" width="13.85546875" customWidth="1"/>
    <col min="10501" max="10501" width="12.28515625" customWidth="1"/>
    <col min="10502" max="10502" width="11.42578125" customWidth="1"/>
    <col min="10503" max="10503" width="13.85546875" customWidth="1"/>
    <col min="10756" max="10756" width="13.85546875" customWidth="1"/>
    <col min="10757" max="10757" width="12.28515625" customWidth="1"/>
    <col min="10758" max="10758" width="11.42578125" customWidth="1"/>
    <col min="10759" max="10759" width="13.85546875" customWidth="1"/>
    <col min="11012" max="11012" width="13.85546875" customWidth="1"/>
    <col min="11013" max="11013" width="12.28515625" customWidth="1"/>
    <col min="11014" max="11014" width="11.42578125" customWidth="1"/>
    <col min="11015" max="11015" width="13.85546875" customWidth="1"/>
    <col min="11268" max="11268" width="13.85546875" customWidth="1"/>
    <col min="11269" max="11269" width="12.28515625" customWidth="1"/>
    <col min="11270" max="11270" width="11.42578125" customWidth="1"/>
    <col min="11271" max="11271" width="13.85546875" customWidth="1"/>
    <col min="11524" max="11524" width="13.85546875" customWidth="1"/>
    <col min="11525" max="11525" width="12.28515625" customWidth="1"/>
    <col min="11526" max="11526" width="11.42578125" customWidth="1"/>
    <col min="11527" max="11527" width="13.85546875" customWidth="1"/>
    <col min="11780" max="11780" width="13.85546875" customWidth="1"/>
    <col min="11781" max="11781" width="12.28515625" customWidth="1"/>
    <col min="11782" max="11782" width="11.42578125" customWidth="1"/>
    <col min="11783" max="11783" width="13.85546875" customWidth="1"/>
    <col min="12036" max="12036" width="13.85546875" customWidth="1"/>
    <col min="12037" max="12037" width="12.28515625" customWidth="1"/>
    <col min="12038" max="12038" width="11.42578125" customWidth="1"/>
    <col min="12039" max="12039" width="13.85546875" customWidth="1"/>
    <col min="12292" max="12292" width="13.85546875" customWidth="1"/>
    <col min="12293" max="12293" width="12.28515625" customWidth="1"/>
    <col min="12294" max="12294" width="11.42578125" customWidth="1"/>
    <col min="12295" max="12295" width="13.85546875" customWidth="1"/>
    <col min="12548" max="12548" width="13.85546875" customWidth="1"/>
    <col min="12549" max="12549" width="12.28515625" customWidth="1"/>
    <col min="12550" max="12550" width="11.42578125" customWidth="1"/>
    <col min="12551" max="12551" width="13.85546875" customWidth="1"/>
    <col min="12804" max="12804" width="13.85546875" customWidth="1"/>
    <col min="12805" max="12805" width="12.28515625" customWidth="1"/>
    <col min="12806" max="12806" width="11.42578125" customWidth="1"/>
    <col min="12807" max="12807" width="13.85546875" customWidth="1"/>
    <col min="13060" max="13060" width="13.85546875" customWidth="1"/>
    <col min="13061" max="13061" width="12.28515625" customWidth="1"/>
    <col min="13062" max="13062" width="11.42578125" customWidth="1"/>
    <col min="13063" max="13063" width="13.85546875" customWidth="1"/>
    <col min="13316" max="13316" width="13.85546875" customWidth="1"/>
    <col min="13317" max="13317" width="12.28515625" customWidth="1"/>
    <col min="13318" max="13318" width="11.42578125" customWidth="1"/>
    <col min="13319" max="13319" width="13.85546875" customWidth="1"/>
    <col min="13572" max="13572" width="13.85546875" customWidth="1"/>
    <col min="13573" max="13573" width="12.28515625" customWidth="1"/>
    <col min="13574" max="13574" width="11.42578125" customWidth="1"/>
    <col min="13575" max="13575" width="13.85546875" customWidth="1"/>
    <col min="13828" max="13828" width="13.85546875" customWidth="1"/>
    <col min="13829" max="13829" width="12.28515625" customWidth="1"/>
    <col min="13830" max="13830" width="11.42578125" customWidth="1"/>
    <col min="13831" max="13831" width="13.85546875" customWidth="1"/>
    <col min="14084" max="14084" width="13.85546875" customWidth="1"/>
    <col min="14085" max="14085" width="12.28515625" customWidth="1"/>
    <col min="14086" max="14086" width="11.42578125" customWidth="1"/>
    <col min="14087" max="14087" width="13.85546875" customWidth="1"/>
    <col min="14340" max="14340" width="13.85546875" customWidth="1"/>
    <col min="14341" max="14341" width="12.28515625" customWidth="1"/>
    <col min="14342" max="14342" width="11.42578125" customWidth="1"/>
    <col min="14343" max="14343" width="13.85546875" customWidth="1"/>
    <col min="14596" max="14596" width="13.85546875" customWidth="1"/>
    <col min="14597" max="14597" width="12.28515625" customWidth="1"/>
    <col min="14598" max="14598" width="11.42578125" customWidth="1"/>
    <col min="14599" max="14599" width="13.85546875" customWidth="1"/>
    <col min="14852" max="14852" width="13.85546875" customWidth="1"/>
    <col min="14853" max="14853" width="12.28515625" customWidth="1"/>
    <col min="14854" max="14854" width="11.42578125" customWidth="1"/>
    <col min="14855" max="14855" width="13.85546875" customWidth="1"/>
    <col min="15108" max="15108" width="13.85546875" customWidth="1"/>
    <col min="15109" max="15109" width="12.28515625" customWidth="1"/>
    <col min="15110" max="15110" width="11.42578125" customWidth="1"/>
    <col min="15111" max="15111" width="13.85546875" customWidth="1"/>
    <col min="15364" max="15364" width="13.85546875" customWidth="1"/>
    <col min="15365" max="15365" width="12.28515625" customWidth="1"/>
    <col min="15366" max="15366" width="11.42578125" customWidth="1"/>
    <col min="15367" max="15367" width="13.85546875" customWidth="1"/>
    <col min="15620" max="15620" width="13.85546875" customWidth="1"/>
    <col min="15621" max="15621" width="12.28515625" customWidth="1"/>
    <col min="15622" max="15622" width="11.42578125" customWidth="1"/>
    <col min="15623" max="15623" width="13.85546875" customWidth="1"/>
    <col min="15876" max="15876" width="13.85546875" customWidth="1"/>
    <col min="15877" max="15877" width="12.28515625" customWidth="1"/>
    <col min="15878" max="15878" width="11.42578125" customWidth="1"/>
    <col min="15879" max="15879" width="13.85546875" customWidth="1"/>
    <col min="16132" max="16132" width="13.85546875" customWidth="1"/>
    <col min="16133" max="16133" width="12.28515625" customWidth="1"/>
    <col min="16134" max="16134" width="11.42578125" customWidth="1"/>
    <col min="16135" max="16135" width="13.85546875" customWidth="1"/>
  </cols>
  <sheetData>
    <row r="1" spans="1:7">
      <c r="A1" s="280" t="s">
        <v>341</v>
      </c>
      <c r="B1" s="280"/>
      <c r="C1" s="280"/>
      <c r="D1" s="280"/>
      <c r="E1" s="280"/>
      <c r="F1" s="280"/>
      <c r="G1" s="280"/>
    </row>
    <row r="2" spans="1:7">
      <c r="A2" s="173"/>
      <c r="B2" s="173"/>
      <c r="C2" s="173"/>
      <c r="D2" s="173"/>
      <c r="E2" s="173"/>
      <c r="F2" s="173"/>
      <c r="G2" s="173"/>
    </row>
    <row r="3" spans="1:7">
      <c r="A3" s="278" t="s">
        <v>155</v>
      </c>
      <c r="B3" s="278"/>
      <c r="C3" s="278"/>
      <c r="D3" s="278"/>
      <c r="E3" s="278"/>
      <c r="F3" s="278"/>
      <c r="G3" s="278"/>
    </row>
    <row r="4" spans="1:7">
      <c r="A4" s="328"/>
      <c r="B4" s="328"/>
      <c r="C4" s="328"/>
      <c r="D4" s="328"/>
      <c r="E4" s="328"/>
      <c r="F4" s="328"/>
      <c r="G4" s="328"/>
    </row>
    <row r="5" spans="1:7">
      <c r="A5" s="329" t="s">
        <v>100</v>
      </c>
      <c r="B5" s="330"/>
      <c r="C5" s="330"/>
      <c r="D5" s="331"/>
      <c r="E5" s="277" t="s">
        <v>286</v>
      </c>
      <c r="F5" s="277"/>
      <c r="G5" s="277"/>
    </row>
    <row r="6" spans="1:7" ht="21" customHeight="1">
      <c r="A6" s="332" t="s">
        <v>144</v>
      </c>
      <c r="B6" s="263"/>
      <c r="C6" s="263"/>
      <c r="D6" s="263"/>
      <c r="E6" s="263"/>
      <c r="F6" s="263"/>
      <c r="G6" s="263"/>
    </row>
    <row r="7" spans="1:7" ht="12.75" customHeight="1">
      <c r="A7" s="290" t="s">
        <v>3</v>
      </c>
      <c r="B7" s="290"/>
      <c r="C7" s="290"/>
      <c r="D7" s="290"/>
      <c r="E7" s="289" t="s">
        <v>83</v>
      </c>
      <c r="F7" s="289" t="s">
        <v>133</v>
      </c>
      <c r="G7" s="290" t="s">
        <v>9</v>
      </c>
    </row>
    <row r="8" spans="1:7" ht="14.25" customHeight="1">
      <c r="A8" s="290"/>
      <c r="B8" s="290"/>
      <c r="C8" s="290"/>
      <c r="D8" s="290"/>
      <c r="E8" s="289"/>
      <c r="F8" s="289"/>
      <c r="G8" s="290"/>
    </row>
    <row r="9" spans="1:7" s="31" customFormat="1">
      <c r="A9" s="255" t="s">
        <v>24</v>
      </c>
      <c r="B9" s="255"/>
      <c r="C9" s="255"/>
      <c r="D9" s="255"/>
      <c r="E9" s="97">
        <f>+'5.3.1Bölcsőde M-F. köt.'!H9</f>
        <v>22681</v>
      </c>
      <c r="F9" s="97">
        <f>+'5.3.2.Bölcsőde M-F. önk.'!G9</f>
        <v>4215</v>
      </c>
      <c r="G9" s="97">
        <f>+E9+F9</f>
        <v>26896</v>
      </c>
    </row>
    <row r="10" spans="1:7">
      <c r="A10" s="251" t="s">
        <v>11</v>
      </c>
      <c r="B10" s="251"/>
      <c r="C10" s="251"/>
      <c r="D10" s="251"/>
      <c r="E10" s="96">
        <f>+'5.3.1Bölcsőde M-F. köt.'!H10</f>
        <v>0</v>
      </c>
      <c r="F10" s="96">
        <f>+'5.3.2.Bölcsőde M-F. önk.'!G10</f>
        <v>0</v>
      </c>
      <c r="G10" s="96">
        <f t="shared" ref="G10:G32" si="0">+E10+F10</f>
        <v>0</v>
      </c>
    </row>
    <row r="11" spans="1:7">
      <c r="A11" s="265" t="s">
        <v>12</v>
      </c>
      <c r="B11" s="265"/>
      <c r="C11" s="265"/>
      <c r="D11" s="265"/>
      <c r="E11" s="96">
        <f>+'5.3.1Bölcsőde M-F. köt.'!H11</f>
        <v>22681</v>
      </c>
      <c r="F11" s="96">
        <f>+'5.3.2.Bölcsőde M-F. önk.'!G11</f>
        <v>4215</v>
      </c>
      <c r="G11" s="96">
        <f t="shared" si="0"/>
        <v>26896</v>
      </c>
    </row>
    <row r="12" spans="1:7">
      <c r="A12" s="251" t="s">
        <v>17</v>
      </c>
      <c r="B12" s="251"/>
      <c r="C12" s="251"/>
      <c r="D12" s="251"/>
      <c r="E12" s="96">
        <f>+'5.3.1Bölcsőde M-F. köt.'!H12</f>
        <v>0</v>
      </c>
      <c r="F12" s="96">
        <f>+'5.3.2.Bölcsőde M-F. önk.'!G12</f>
        <v>0</v>
      </c>
      <c r="G12" s="96">
        <f t="shared" si="0"/>
        <v>0</v>
      </c>
    </row>
    <row r="13" spans="1:7">
      <c r="A13" s="251" t="s">
        <v>25</v>
      </c>
      <c r="B13" s="251"/>
      <c r="C13" s="251"/>
      <c r="D13" s="251"/>
      <c r="E13" s="96">
        <f>+'5.3.1Bölcsőde M-F. köt.'!H13</f>
        <v>0</v>
      </c>
      <c r="F13" s="96">
        <f>+'5.3.2.Bölcsőde M-F. önk.'!G13</f>
        <v>0</v>
      </c>
      <c r="G13" s="96">
        <f t="shared" si="0"/>
        <v>0</v>
      </c>
    </row>
    <row r="14" spans="1:7">
      <c r="A14" s="264"/>
      <c r="B14" s="264"/>
      <c r="C14" s="264"/>
      <c r="D14" s="264"/>
      <c r="E14" s="96"/>
      <c r="F14" s="96"/>
      <c r="G14" s="96"/>
    </row>
    <row r="15" spans="1:7">
      <c r="A15" s="264"/>
      <c r="B15" s="264"/>
      <c r="C15" s="264"/>
      <c r="D15" s="264"/>
      <c r="E15" s="96"/>
      <c r="F15" s="96"/>
      <c r="G15" s="96"/>
    </row>
    <row r="16" spans="1:7" s="31" customFormat="1">
      <c r="A16" s="254" t="s">
        <v>141</v>
      </c>
      <c r="B16" s="254"/>
      <c r="C16" s="254"/>
      <c r="D16" s="254"/>
      <c r="E16" s="97">
        <f>+'5.3.1Bölcsőde M-F. köt.'!H16</f>
        <v>0</v>
      </c>
      <c r="F16" s="97">
        <f>+'5.3.2.Bölcsőde M-F. önk.'!G16</f>
        <v>0</v>
      </c>
      <c r="G16" s="97">
        <f t="shared" si="0"/>
        <v>0</v>
      </c>
    </row>
    <row r="17" spans="1:7">
      <c r="A17" s="293"/>
      <c r="B17" s="293"/>
      <c r="C17" s="293"/>
      <c r="D17" s="293"/>
      <c r="E17" s="96"/>
      <c r="F17" s="96"/>
      <c r="G17" s="96"/>
    </row>
    <row r="18" spans="1:7">
      <c r="A18" s="293"/>
      <c r="B18" s="293"/>
      <c r="C18" s="293"/>
      <c r="D18" s="293"/>
      <c r="E18" s="96"/>
      <c r="F18" s="96"/>
      <c r="G18" s="96"/>
    </row>
    <row r="19" spans="1:7" s="31" customFormat="1">
      <c r="A19" s="297" t="s">
        <v>123</v>
      </c>
      <c r="B19" s="297"/>
      <c r="C19" s="297"/>
      <c r="D19" s="297"/>
      <c r="E19" s="97">
        <f>+'5.3.1Bölcsőde M-F. köt.'!H19</f>
        <v>0</v>
      </c>
      <c r="F19" s="97">
        <f>+'5.3.2.Bölcsőde M-F. önk.'!G19</f>
        <v>0</v>
      </c>
      <c r="G19" s="97">
        <f t="shared" si="0"/>
        <v>0</v>
      </c>
    </row>
    <row r="20" spans="1:7">
      <c r="A20" s="298"/>
      <c r="B20" s="298"/>
      <c r="C20" s="298"/>
      <c r="D20" s="298"/>
      <c r="E20" s="96"/>
      <c r="F20" s="96"/>
      <c r="G20" s="96"/>
    </row>
    <row r="21" spans="1:7">
      <c r="A21" s="297"/>
      <c r="B21" s="297"/>
      <c r="C21" s="297"/>
      <c r="D21" s="297"/>
      <c r="E21" s="96"/>
      <c r="F21" s="96"/>
      <c r="G21" s="96"/>
    </row>
    <row r="22" spans="1:7" s="31" customFormat="1" ht="22.5" customHeight="1">
      <c r="A22" s="294" t="s">
        <v>124</v>
      </c>
      <c r="B22" s="294"/>
      <c r="C22" s="294"/>
      <c r="D22" s="294"/>
      <c r="E22" s="97">
        <f>+'5.3.1Bölcsőde M-F. köt.'!H22</f>
        <v>22681</v>
      </c>
      <c r="F22" s="97">
        <f>+'5.3.2.Bölcsőde M-F. önk.'!G22</f>
        <v>4215</v>
      </c>
      <c r="G22" s="97">
        <f t="shared" si="0"/>
        <v>26896</v>
      </c>
    </row>
    <row r="23" spans="1:7">
      <c r="A23" s="254"/>
      <c r="B23" s="254"/>
      <c r="C23" s="254"/>
      <c r="D23" s="254"/>
      <c r="E23" s="96"/>
      <c r="F23" s="96"/>
      <c r="G23" s="96"/>
    </row>
    <row r="24" spans="1:7">
      <c r="A24" s="333" t="s">
        <v>50</v>
      </c>
      <c r="B24" s="334"/>
      <c r="C24" s="334"/>
      <c r="D24" s="335"/>
      <c r="E24" s="96">
        <f>+'5.3.1Bölcsőde M-F. köt.'!H24</f>
        <v>0</v>
      </c>
      <c r="F24" s="96">
        <f>+'5.3.2.Bölcsőde M-F. önk.'!G24</f>
        <v>0</v>
      </c>
      <c r="G24" s="96">
        <f t="shared" si="0"/>
        <v>0</v>
      </c>
    </row>
    <row r="25" spans="1:7" ht="23.25" customHeight="1">
      <c r="A25" s="260" t="s">
        <v>84</v>
      </c>
      <c r="B25" s="260"/>
      <c r="C25" s="260"/>
      <c r="D25" s="260"/>
      <c r="E25" s="96">
        <f>+'5.3.1Bölcsőde M-F. köt.'!H25</f>
        <v>0</v>
      </c>
      <c r="F25" s="96">
        <f>+'5.3.2.Bölcsőde M-F. önk.'!G25</f>
        <v>0</v>
      </c>
      <c r="G25" s="96">
        <f t="shared" si="0"/>
        <v>0</v>
      </c>
    </row>
    <row r="26" spans="1:7">
      <c r="A26" s="251" t="s">
        <v>98</v>
      </c>
      <c r="B26" s="251"/>
      <c r="C26" s="251"/>
      <c r="D26" s="251"/>
      <c r="E26" s="96">
        <f>+'5.3.1Bölcsőde M-F. köt.'!H26</f>
        <v>72625</v>
      </c>
      <c r="F26" s="96">
        <f>+'5.3.2.Bölcsőde M-F. önk.'!G26</f>
        <v>10229</v>
      </c>
      <c r="G26" s="96">
        <f t="shared" si="0"/>
        <v>82854</v>
      </c>
    </row>
    <row r="27" spans="1:7">
      <c r="A27" s="251"/>
      <c r="B27" s="251"/>
      <c r="C27" s="251"/>
      <c r="D27" s="251"/>
      <c r="E27" s="96"/>
      <c r="F27" s="96"/>
      <c r="G27" s="96"/>
    </row>
    <row r="28" spans="1:7">
      <c r="A28" s="251"/>
      <c r="B28" s="251"/>
      <c r="C28" s="251"/>
      <c r="D28" s="251"/>
      <c r="E28" s="96"/>
      <c r="F28" s="96"/>
      <c r="G28" s="96"/>
    </row>
    <row r="29" spans="1:7" s="31" customFormat="1">
      <c r="A29" s="254" t="s">
        <v>126</v>
      </c>
      <c r="B29" s="254"/>
      <c r="C29" s="254"/>
      <c r="D29" s="254"/>
      <c r="E29" s="97">
        <f>+'5.3.1Bölcsőde M-F. köt.'!H29</f>
        <v>72625</v>
      </c>
      <c r="F29" s="97">
        <f>+'5.3.2.Bölcsőde M-F. önk.'!G29</f>
        <v>10229</v>
      </c>
      <c r="G29" s="97">
        <f t="shared" si="0"/>
        <v>82854</v>
      </c>
    </row>
    <row r="30" spans="1:7">
      <c r="A30" s="277"/>
      <c r="B30" s="277"/>
      <c r="C30" s="277"/>
      <c r="D30" s="277"/>
      <c r="E30" s="96"/>
      <c r="F30" s="96"/>
      <c r="G30" s="96"/>
    </row>
    <row r="31" spans="1:7">
      <c r="A31" s="277"/>
      <c r="B31" s="277"/>
      <c r="C31" s="277"/>
      <c r="D31" s="277"/>
      <c r="E31" s="96"/>
      <c r="F31" s="96"/>
      <c r="G31" s="96"/>
    </row>
    <row r="32" spans="1:7" s="31" customFormat="1">
      <c r="A32" s="254" t="s">
        <v>87</v>
      </c>
      <c r="B32" s="254"/>
      <c r="C32" s="254"/>
      <c r="D32" s="254"/>
      <c r="E32" s="97">
        <f>+'5.3.1Bölcsőde M-F. köt.'!H32</f>
        <v>95306</v>
      </c>
      <c r="F32" s="97">
        <f>+'5.3.2.Bölcsőde M-F. önk.'!G32</f>
        <v>14444</v>
      </c>
      <c r="G32" s="97">
        <f t="shared" si="0"/>
        <v>109750</v>
      </c>
    </row>
    <row r="33" spans="1:7" ht="24.75" customHeight="1">
      <c r="A33" s="332" t="s">
        <v>145</v>
      </c>
      <c r="B33" s="332"/>
      <c r="C33" s="332"/>
      <c r="D33" s="332"/>
      <c r="E33" s="332"/>
      <c r="F33" s="332"/>
      <c r="G33" s="332"/>
    </row>
    <row r="34" spans="1:7">
      <c r="A34" s="254" t="s">
        <v>22</v>
      </c>
      <c r="B34" s="254"/>
      <c r="C34" s="254"/>
      <c r="D34" s="254"/>
      <c r="E34" s="7"/>
      <c r="F34" s="7"/>
      <c r="G34" s="7"/>
    </row>
    <row r="35" spans="1:7">
      <c r="A35" s="296" t="s">
        <v>13</v>
      </c>
      <c r="B35" s="296"/>
      <c r="C35" s="296"/>
      <c r="D35" s="296"/>
      <c r="E35" s="7"/>
      <c r="F35" s="7"/>
      <c r="G35" s="7"/>
    </row>
    <row r="36" spans="1:7">
      <c r="A36" s="314"/>
      <c r="B36" s="314"/>
      <c r="C36" s="314"/>
      <c r="D36" s="314"/>
      <c r="E36" s="7"/>
      <c r="F36" s="7"/>
      <c r="G36" s="7"/>
    </row>
    <row r="37" spans="1:7">
      <c r="A37" s="314"/>
      <c r="B37" s="314"/>
      <c r="C37" s="314"/>
      <c r="D37" s="314"/>
      <c r="E37" s="7"/>
      <c r="F37" s="7"/>
      <c r="G37" s="7"/>
    </row>
    <row r="38" spans="1:7">
      <c r="A38" s="317" t="s">
        <v>114</v>
      </c>
      <c r="B38" s="317"/>
      <c r="C38" s="317"/>
      <c r="D38" s="317"/>
      <c r="E38" s="7"/>
      <c r="F38" s="7"/>
      <c r="G38" s="7"/>
    </row>
    <row r="39" spans="1:7">
      <c r="A39" s="316"/>
      <c r="B39" s="316"/>
      <c r="C39" s="316"/>
      <c r="D39" s="316"/>
      <c r="E39" s="7"/>
      <c r="F39" s="7"/>
      <c r="G39" s="7"/>
    </row>
    <row r="40" spans="1:7">
      <c r="A40" s="336"/>
      <c r="B40" s="337"/>
      <c r="C40" s="337"/>
      <c r="D40" s="338"/>
      <c r="E40" s="7"/>
      <c r="F40" s="7"/>
      <c r="G40" s="7"/>
    </row>
    <row r="41" spans="1:7">
      <c r="A41" s="313" t="s">
        <v>119</v>
      </c>
      <c r="B41" s="313"/>
      <c r="C41" s="313"/>
      <c r="D41" s="313"/>
      <c r="E41" s="7"/>
      <c r="F41" s="7"/>
      <c r="G41" s="7"/>
    </row>
    <row r="42" spans="1:7">
      <c r="A42" s="339"/>
      <c r="B42" s="340"/>
      <c r="C42" s="340"/>
      <c r="D42" s="341"/>
      <c r="E42" s="7"/>
      <c r="F42" s="7"/>
      <c r="G42" s="7"/>
    </row>
    <row r="43" spans="1:7">
      <c r="A43" s="254"/>
      <c r="B43" s="254"/>
      <c r="C43" s="254"/>
      <c r="D43" s="254"/>
      <c r="E43" s="7"/>
      <c r="F43" s="7"/>
      <c r="G43" s="7"/>
    </row>
    <row r="44" spans="1:7">
      <c r="A44" s="297" t="s">
        <v>30</v>
      </c>
      <c r="B44" s="297"/>
      <c r="C44" s="297"/>
      <c r="D44" s="297"/>
      <c r="E44" s="7"/>
      <c r="F44" s="7"/>
      <c r="G44" s="7"/>
    </row>
    <row r="45" spans="1:7">
      <c r="A45" s="298"/>
      <c r="B45" s="298"/>
      <c r="C45" s="298"/>
      <c r="D45" s="298"/>
      <c r="E45" s="7"/>
      <c r="F45" s="7"/>
      <c r="G45" s="7"/>
    </row>
    <row r="46" spans="1:7">
      <c r="A46" s="251"/>
      <c r="B46" s="251"/>
      <c r="C46" s="251"/>
      <c r="D46" s="251"/>
      <c r="E46" s="7"/>
      <c r="F46" s="7"/>
      <c r="G46" s="7"/>
    </row>
    <row r="47" spans="1:7" ht="22.5" customHeight="1">
      <c r="A47" s="294" t="s">
        <v>125</v>
      </c>
      <c r="B47" s="294"/>
      <c r="C47" s="294"/>
      <c r="D47" s="294"/>
      <c r="E47" s="7"/>
      <c r="F47" s="7"/>
      <c r="G47" s="7"/>
    </row>
    <row r="48" spans="1:7">
      <c r="A48" s="254"/>
      <c r="B48" s="254"/>
      <c r="C48" s="254"/>
      <c r="D48" s="254"/>
      <c r="E48" s="7"/>
      <c r="F48" s="7"/>
      <c r="G48" s="7"/>
    </row>
    <row r="49" spans="1:7">
      <c r="A49" s="296" t="s">
        <v>50</v>
      </c>
      <c r="B49" s="296"/>
      <c r="C49" s="296"/>
      <c r="D49" s="296"/>
      <c r="E49" s="7"/>
      <c r="F49" s="7"/>
      <c r="G49" s="7"/>
    </row>
    <row r="50" spans="1:7" ht="22.5" customHeight="1">
      <c r="A50" s="260" t="s">
        <v>84</v>
      </c>
      <c r="B50" s="260"/>
      <c r="C50" s="260"/>
      <c r="D50" s="260"/>
      <c r="E50" s="7"/>
      <c r="F50" s="7"/>
      <c r="G50" s="7"/>
    </row>
    <row r="51" spans="1:7">
      <c r="A51" s="251" t="s">
        <v>98</v>
      </c>
      <c r="B51" s="251"/>
      <c r="C51" s="251"/>
      <c r="D51" s="251"/>
      <c r="E51" s="7"/>
      <c r="F51" s="7"/>
      <c r="G51" s="7"/>
    </row>
    <row r="52" spans="1:7">
      <c r="A52" s="264"/>
      <c r="B52" s="264"/>
      <c r="C52" s="264"/>
      <c r="D52" s="264"/>
      <c r="E52" s="7"/>
      <c r="F52" s="7"/>
      <c r="G52" s="7"/>
    </row>
    <row r="53" spans="1:7">
      <c r="A53" s="254" t="s">
        <v>99</v>
      </c>
      <c r="B53" s="254"/>
      <c r="C53" s="254"/>
      <c r="D53" s="254"/>
      <c r="E53" s="7"/>
      <c r="F53" s="7"/>
      <c r="G53" s="7"/>
    </row>
    <row r="54" spans="1:7">
      <c r="A54" s="277"/>
      <c r="B54" s="277"/>
      <c r="C54" s="277"/>
      <c r="D54" s="277"/>
      <c r="E54" s="7"/>
      <c r="F54" s="7"/>
      <c r="G54" s="7"/>
    </row>
    <row r="55" spans="1:7">
      <c r="A55" s="254" t="s">
        <v>97</v>
      </c>
      <c r="B55" s="254"/>
      <c r="C55" s="254"/>
      <c r="D55" s="254"/>
      <c r="E55" s="7"/>
      <c r="F55" s="7"/>
      <c r="G55" s="7"/>
    </row>
  </sheetData>
  <mergeCells count="57">
    <mergeCell ref="A53:D53"/>
    <mergeCell ref="A54:D54"/>
    <mergeCell ref="A55:D55"/>
    <mergeCell ref="A47:D47"/>
    <mergeCell ref="A48:D48"/>
    <mergeCell ref="A49:D49"/>
    <mergeCell ref="A50:D50"/>
    <mergeCell ref="A51:D51"/>
    <mergeCell ref="A52:D52"/>
    <mergeCell ref="A46:D46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G33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10:D10"/>
    <mergeCell ref="A1:G1"/>
    <mergeCell ref="A3:G3"/>
    <mergeCell ref="A4:G4"/>
    <mergeCell ref="A5:D5"/>
    <mergeCell ref="E5:G5"/>
    <mergeCell ref="A6:G6"/>
    <mergeCell ref="A7:D8"/>
    <mergeCell ref="E7:E8"/>
    <mergeCell ref="F7:F8"/>
    <mergeCell ref="G7:G8"/>
    <mergeCell ref="A9:D9"/>
  </mergeCells>
  <printOptions horizontalCentered="1"/>
  <pageMargins left="0.55118110236220474" right="0.43307086614173229" top="0.43307086614173229" bottom="0.31496062992125984" header="0.35433070866141736" footer="0.23622047244094491"/>
  <pageSetup paperSize="9" orientation="portrait" r:id="rId1"/>
  <headerFooter alignWithMargins="0">
    <oddHeader>&amp;LMESELIGET VÁROSI ÖNKORMÁNYZATI BÖLCSŐDE</oddHeader>
    <oddFooter>&amp;LVeresegyház, 2013. Február 07.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8"/>
  <sheetViews>
    <sheetView zoomScaleNormal="100" workbookViewId="0">
      <selection activeCell="G10" sqref="G10"/>
    </sheetView>
  </sheetViews>
  <sheetFormatPr defaultRowHeight="12.75"/>
  <cols>
    <col min="3" max="3" width="36.85546875" customWidth="1"/>
    <col min="4" max="4" width="14.42578125" customWidth="1"/>
    <col min="5" max="5" width="6.5703125" customWidth="1"/>
    <col min="6" max="6" width="47.28515625" customWidth="1"/>
    <col min="7" max="7" width="15.140625" customWidth="1"/>
  </cols>
  <sheetData>
    <row r="1" spans="1:7" ht="12" customHeight="1">
      <c r="A1" t="s">
        <v>271</v>
      </c>
      <c r="F1" s="4"/>
      <c r="G1" s="101" t="s">
        <v>275</v>
      </c>
    </row>
    <row r="2" spans="1:7" ht="14.25">
      <c r="A2" t="s">
        <v>273</v>
      </c>
      <c r="F2" s="4"/>
      <c r="G2" s="75"/>
    </row>
    <row r="3" spans="1:7">
      <c r="A3" s="271" t="s">
        <v>18</v>
      </c>
      <c r="B3" s="271"/>
      <c r="C3" s="271"/>
      <c r="D3" s="271"/>
      <c r="E3" s="271"/>
      <c r="F3" s="271"/>
      <c r="G3" s="271"/>
    </row>
    <row r="4" spans="1:7" ht="12" customHeight="1">
      <c r="A4" s="271">
        <v>2013</v>
      </c>
      <c r="B4" s="271"/>
      <c r="C4" s="271"/>
      <c r="D4" s="271"/>
      <c r="E4" s="271"/>
      <c r="F4" s="271"/>
      <c r="G4" s="271"/>
    </row>
    <row r="5" spans="1:7" ht="14.25" customHeight="1">
      <c r="A5" s="274"/>
      <c r="B5" s="274"/>
      <c r="C5" s="274"/>
      <c r="E5" s="274"/>
      <c r="F5" s="274"/>
      <c r="G5" s="75" t="s">
        <v>0</v>
      </c>
    </row>
    <row r="6" spans="1:7">
      <c r="A6" s="272" t="s">
        <v>52</v>
      </c>
      <c r="B6" s="272"/>
      <c r="C6" s="272"/>
      <c r="D6" s="272"/>
      <c r="E6" s="272" t="s">
        <v>53</v>
      </c>
      <c r="F6" s="272"/>
      <c r="G6" s="272"/>
    </row>
    <row r="7" spans="1:7" ht="12" customHeight="1">
      <c r="A7" s="273" t="s">
        <v>19</v>
      </c>
      <c r="B7" s="273"/>
      <c r="C7" s="273"/>
      <c r="D7" s="72" t="s">
        <v>49</v>
      </c>
      <c r="E7" s="273" t="s">
        <v>19</v>
      </c>
      <c r="F7" s="273"/>
      <c r="G7" s="72" t="s">
        <v>49</v>
      </c>
    </row>
    <row r="8" spans="1:7" ht="12" customHeight="1">
      <c r="A8" s="251" t="s">
        <v>20</v>
      </c>
      <c r="B8" s="251"/>
      <c r="C8" s="251"/>
      <c r="D8" s="88">
        <f>+' 2. Működési'!F11</f>
        <v>5451</v>
      </c>
      <c r="E8" s="251" t="s">
        <v>32</v>
      </c>
      <c r="F8" s="251"/>
      <c r="G8" s="88">
        <f>+'6.  Kiad. mindössz.'!C7</f>
        <v>209873</v>
      </c>
    </row>
    <row r="9" spans="1:7" ht="12" customHeight="1">
      <c r="A9" s="267" t="s">
        <v>80</v>
      </c>
      <c r="B9" s="267"/>
      <c r="C9" s="267"/>
      <c r="D9" s="88">
        <f>+' 2. Működési'!F18</f>
        <v>0</v>
      </c>
      <c r="E9" s="260" t="s">
        <v>47</v>
      </c>
      <c r="F9" s="260"/>
      <c r="G9" s="88">
        <f>+'6.  Kiad. mindössz.'!C8</f>
        <v>52294</v>
      </c>
    </row>
    <row r="10" spans="1:7" ht="12" customHeight="1">
      <c r="A10" s="268" t="s">
        <v>106</v>
      </c>
      <c r="B10" s="269"/>
      <c r="C10" s="270"/>
      <c r="D10" s="88">
        <f>+' 2. Működési'!F25</f>
        <v>0</v>
      </c>
      <c r="E10" s="251" t="s">
        <v>40</v>
      </c>
      <c r="F10" s="251"/>
      <c r="G10" s="88">
        <f>+'6.  Kiad. mindössz.'!C9</f>
        <v>116563</v>
      </c>
    </row>
    <row r="11" spans="1:7" ht="12" customHeight="1">
      <c r="A11" s="247" t="s">
        <v>104</v>
      </c>
      <c r="B11" s="263"/>
      <c r="C11" s="248"/>
      <c r="D11" s="88">
        <f>+' 2. Működési'!F28</f>
        <v>0</v>
      </c>
      <c r="E11" s="251" t="s">
        <v>41</v>
      </c>
      <c r="F11" s="251"/>
      <c r="G11" s="88">
        <f>+'6.  Kiad. mindössz.'!C10</f>
        <v>0</v>
      </c>
    </row>
    <row r="12" spans="1:7" ht="12" customHeight="1">
      <c r="A12" s="247" t="s">
        <v>105</v>
      </c>
      <c r="B12" s="263"/>
      <c r="C12" s="248"/>
      <c r="D12" s="88">
        <f>+' 2. Működési'!F31</f>
        <v>0</v>
      </c>
      <c r="E12" s="251" t="s">
        <v>35</v>
      </c>
      <c r="F12" s="251"/>
      <c r="G12" s="88">
        <f>+'6.  Kiad. mindössz.'!C11</f>
        <v>57276</v>
      </c>
    </row>
    <row r="13" spans="1:7" ht="12" customHeight="1">
      <c r="A13" s="251" t="s">
        <v>113</v>
      </c>
      <c r="B13" s="251"/>
      <c r="C13" s="251"/>
      <c r="D13" s="88">
        <f>+' 2. Működési'!F34</f>
        <v>0</v>
      </c>
      <c r="E13" s="252"/>
      <c r="F13" s="253"/>
      <c r="G13" s="33"/>
    </row>
    <row r="14" spans="1:7" ht="12" customHeight="1">
      <c r="A14" s="265" t="s">
        <v>107</v>
      </c>
      <c r="B14" s="265"/>
      <c r="C14" s="265"/>
      <c r="D14" s="88">
        <f>+' 2. Működési'!F37</f>
        <v>0</v>
      </c>
      <c r="E14" s="247" t="s">
        <v>75</v>
      </c>
      <c r="F14" s="248"/>
      <c r="G14" s="88">
        <f>+'6.  Kiad. mindössz.'!C18</f>
        <v>0</v>
      </c>
    </row>
    <row r="15" spans="1:7" ht="12" customHeight="1">
      <c r="A15" s="266"/>
      <c r="B15" s="266"/>
      <c r="C15" s="266"/>
      <c r="D15" s="84"/>
      <c r="E15" s="247" t="s">
        <v>76</v>
      </c>
      <c r="F15" s="248"/>
      <c r="G15" s="88">
        <f>+'6.  Kiad. mindössz.'!C19</f>
        <v>0</v>
      </c>
    </row>
    <row r="16" spans="1:7" ht="12" customHeight="1">
      <c r="A16" s="264"/>
      <c r="B16" s="264"/>
      <c r="C16" s="264"/>
      <c r="D16" s="84"/>
      <c r="E16" s="252"/>
      <c r="F16" s="253"/>
      <c r="G16" s="33"/>
    </row>
    <row r="17" spans="1:8" ht="12" customHeight="1">
      <c r="A17" s="264"/>
      <c r="B17" s="264"/>
      <c r="C17" s="264"/>
      <c r="D17" s="84"/>
      <c r="E17" s="252"/>
      <c r="F17" s="253"/>
      <c r="G17" s="33"/>
    </row>
    <row r="18" spans="1:8" ht="12" customHeight="1">
      <c r="A18" s="254" t="s">
        <v>54</v>
      </c>
      <c r="B18" s="254"/>
      <c r="C18" s="254"/>
      <c r="D18" s="89">
        <f>SUM(D8:D17)</f>
        <v>5451</v>
      </c>
      <c r="E18" s="249" t="s">
        <v>55</v>
      </c>
      <c r="F18" s="250"/>
      <c r="G18" s="89">
        <f>SUM(G8:G15)</f>
        <v>436006</v>
      </c>
    </row>
    <row r="19" spans="1:8" ht="12" customHeight="1">
      <c r="A19" s="260" t="s">
        <v>50</v>
      </c>
      <c r="B19" s="260"/>
      <c r="C19" s="260"/>
      <c r="D19" s="88">
        <f>+' 2. Működési'!F42</f>
        <v>0</v>
      </c>
      <c r="E19" s="247" t="s">
        <v>51</v>
      </c>
      <c r="F19" s="248"/>
      <c r="G19" s="98">
        <f>+'6.  Kiad. mindössz.'!C22</f>
        <v>0</v>
      </c>
    </row>
    <row r="20" spans="1:8" ht="12" customHeight="1">
      <c r="A20" s="260" t="s">
        <v>78</v>
      </c>
      <c r="B20" s="260"/>
      <c r="C20" s="260"/>
      <c r="D20" s="88">
        <f>+' 2. Működési'!F43</f>
        <v>0</v>
      </c>
      <c r="E20" s="247" t="s">
        <v>79</v>
      </c>
      <c r="F20" s="248"/>
      <c r="G20" s="98" t="str">
        <f>+'6.  Kiad. mindössz.'!C23</f>
        <v>xxx</v>
      </c>
    </row>
    <row r="21" spans="1:8" ht="12" customHeight="1">
      <c r="A21" s="256" t="s">
        <v>112</v>
      </c>
      <c r="B21" s="256"/>
      <c r="C21" s="256"/>
      <c r="D21" s="88">
        <f>+' 2. Működési'!F44</f>
        <v>430555</v>
      </c>
      <c r="E21" s="257" t="s">
        <v>59</v>
      </c>
      <c r="F21" s="258"/>
      <c r="G21" s="98" t="str">
        <f>+'6.  Kiad. mindössz.'!C24</f>
        <v>xxx</v>
      </c>
    </row>
    <row r="22" spans="1:8" ht="12" customHeight="1">
      <c r="A22" s="251" t="s">
        <v>56</v>
      </c>
      <c r="B22" s="251"/>
      <c r="C22" s="251"/>
      <c r="D22" s="88">
        <f>+' 2. Működési'!F45</f>
        <v>0</v>
      </c>
      <c r="E22" s="247" t="s">
        <v>58</v>
      </c>
      <c r="F22" s="248"/>
      <c r="G22" s="98" t="str">
        <f>+'6.  Kiad. mindössz.'!C25</f>
        <v>xxx</v>
      </c>
    </row>
    <row r="23" spans="1:8" ht="12" customHeight="1">
      <c r="A23" s="251" t="s">
        <v>57</v>
      </c>
      <c r="B23" s="251"/>
      <c r="C23" s="251"/>
      <c r="D23" s="88">
        <f>+' 2. Működési'!F46</f>
        <v>0</v>
      </c>
      <c r="E23" s="275"/>
      <c r="F23" s="276"/>
      <c r="G23" s="33"/>
    </row>
    <row r="24" spans="1:8" ht="12" customHeight="1">
      <c r="A24" s="251" t="s">
        <v>200</v>
      </c>
      <c r="B24" s="251"/>
      <c r="C24" s="251"/>
      <c r="D24" s="88">
        <f>+' 2. Működési'!F47</f>
        <v>0</v>
      </c>
      <c r="E24" s="66"/>
      <c r="F24" s="67"/>
      <c r="G24" s="33"/>
    </row>
    <row r="25" spans="1:8" ht="12" customHeight="1">
      <c r="A25" s="254" t="s">
        <v>61</v>
      </c>
      <c r="B25" s="254"/>
      <c r="C25" s="254"/>
      <c r="D25" s="89">
        <f>SUM(D19:D24)</f>
        <v>430555</v>
      </c>
      <c r="E25" s="249" t="s">
        <v>62</v>
      </c>
      <c r="F25" s="250"/>
      <c r="G25" s="89">
        <f>SUM(G19:G24)</f>
        <v>0</v>
      </c>
    </row>
    <row r="26" spans="1:8" ht="12" customHeight="1">
      <c r="A26" s="277"/>
      <c r="B26" s="277"/>
      <c r="C26" s="277"/>
      <c r="D26" s="84"/>
      <c r="E26" s="261"/>
      <c r="F26" s="262"/>
      <c r="G26" s="33"/>
      <c r="H26" s="93"/>
    </row>
    <row r="27" spans="1:8" ht="12" customHeight="1">
      <c r="A27" s="254" t="s">
        <v>63</v>
      </c>
      <c r="B27" s="254"/>
      <c r="C27" s="254"/>
      <c r="D27" s="89">
        <f>+D25+D18</f>
        <v>436006</v>
      </c>
      <c r="E27" s="249" t="s">
        <v>64</v>
      </c>
      <c r="F27" s="250"/>
      <c r="G27" s="89">
        <f>+G25+G18</f>
        <v>436006</v>
      </c>
      <c r="H27" s="93">
        <f>+D27-G27</f>
        <v>0</v>
      </c>
    </row>
    <row r="28" spans="1:8" ht="12" customHeight="1">
      <c r="A28" s="251"/>
      <c r="B28" s="251"/>
      <c r="C28" s="251"/>
      <c r="D28" s="84"/>
      <c r="E28" s="247"/>
      <c r="F28" s="248"/>
      <c r="G28" s="33"/>
    </row>
    <row r="29" spans="1:8" ht="12" customHeight="1">
      <c r="A29" s="251" t="s">
        <v>22</v>
      </c>
      <c r="B29" s="251"/>
      <c r="C29" s="251"/>
      <c r="D29" s="88">
        <f>+'3. Felhalmozási'!F8</f>
        <v>0</v>
      </c>
      <c r="E29" s="247" t="s">
        <v>42</v>
      </c>
      <c r="F29" s="248"/>
      <c r="G29" s="88">
        <f>+'6.  Kiad. mindössz.'!C31</f>
        <v>0</v>
      </c>
    </row>
    <row r="30" spans="1:8" ht="12" customHeight="1">
      <c r="A30" s="267" t="s">
        <v>121</v>
      </c>
      <c r="B30" s="267"/>
      <c r="C30" s="267"/>
      <c r="D30" s="88">
        <f>+'3. Felhalmozási'!F15</f>
        <v>0</v>
      </c>
      <c r="E30" s="247" t="s">
        <v>43</v>
      </c>
      <c r="F30" s="248"/>
      <c r="G30" s="88">
        <f>+'6.  Kiad. mindössz.'!C32</f>
        <v>0</v>
      </c>
    </row>
    <row r="31" spans="1:8" ht="12" customHeight="1">
      <c r="A31" s="251" t="s">
        <v>111</v>
      </c>
      <c r="B31" s="251"/>
      <c r="C31" s="251"/>
      <c r="D31" s="88">
        <f>+'3. Felhalmozási'!F18</f>
        <v>0</v>
      </c>
      <c r="E31" s="247" t="s">
        <v>38</v>
      </c>
      <c r="F31" s="248"/>
      <c r="G31" s="88">
        <f>+'6.  Kiad. mindössz.'!C33</f>
        <v>0</v>
      </c>
    </row>
    <row r="32" spans="1:8" ht="12" customHeight="1">
      <c r="A32" s="251" t="s">
        <v>23</v>
      </c>
      <c r="B32" s="251"/>
      <c r="C32" s="251"/>
      <c r="D32" s="88">
        <f>+'3. Felhalmozási'!F22</f>
        <v>0</v>
      </c>
      <c r="E32" s="247"/>
      <c r="F32" s="248"/>
      <c r="G32" s="33"/>
    </row>
    <row r="33" spans="1:8" ht="12" customHeight="1">
      <c r="A33" s="251"/>
      <c r="B33" s="251"/>
      <c r="C33" s="251"/>
      <c r="D33" s="84"/>
      <c r="E33" s="247" t="s">
        <v>168</v>
      </c>
      <c r="F33" s="248"/>
      <c r="G33" s="88">
        <f>+'6.  Kiad. mindössz.'!C39</f>
        <v>0</v>
      </c>
    </row>
    <row r="34" spans="1:8" ht="12" customHeight="1">
      <c r="A34" s="251"/>
      <c r="B34" s="251"/>
      <c r="C34" s="251"/>
      <c r="D34" s="84"/>
      <c r="E34" s="247" t="s">
        <v>77</v>
      </c>
      <c r="F34" s="248"/>
      <c r="G34" s="88">
        <f>+'6.  Kiad. mindössz.'!C40</f>
        <v>0</v>
      </c>
    </row>
    <row r="35" spans="1:8" ht="12" customHeight="1">
      <c r="A35" s="264"/>
      <c r="B35" s="264"/>
      <c r="C35" s="264"/>
      <c r="D35" s="84"/>
      <c r="E35" s="252"/>
      <c r="F35" s="253"/>
      <c r="G35" s="33"/>
    </row>
    <row r="36" spans="1:8" ht="12" customHeight="1">
      <c r="A36" s="251"/>
      <c r="B36" s="251"/>
      <c r="C36" s="251"/>
      <c r="D36" s="84"/>
      <c r="E36" s="247"/>
      <c r="F36" s="248"/>
      <c r="G36" s="33"/>
    </row>
    <row r="37" spans="1:8" ht="12" customHeight="1">
      <c r="A37" s="254" t="s">
        <v>65</v>
      </c>
      <c r="B37" s="254"/>
      <c r="C37" s="254"/>
      <c r="D37" s="89">
        <f>SUM(D29:D36)</f>
        <v>0</v>
      </c>
      <c r="E37" s="249" t="s">
        <v>66</v>
      </c>
      <c r="F37" s="250"/>
      <c r="G37" s="89">
        <f>SUM(G29:G34)</f>
        <v>0</v>
      </c>
    </row>
    <row r="38" spans="1:8" ht="12" customHeight="1">
      <c r="A38" s="260" t="s">
        <v>50</v>
      </c>
      <c r="B38" s="260"/>
      <c r="C38" s="260"/>
      <c r="D38" s="88">
        <f>+'3. Felhalmozási'!F27</f>
        <v>0</v>
      </c>
      <c r="E38" s="247" t="s">
        <v>51</v>
      </c>
      <c r="F38" s="248"/>
      <c r="G38" s="88">
        <f>+'6.  Kiad. mindössz.'!C44</f>
        <v>0</v>
      </c>
    </row>
    <row r="39" spans="1:8" ht="12" customHeight="1">
      <c r="A39" s="260" t="s">
        <v>78</v>
      </c>
      <c r="B39" s="260"/>
      <c r="C39" s="260"/>
      <c r="D39" s="88">
        <f>+'3. Felhalmozási'!F28</f>
        <v>0</v>
      </c>
      <c r="E39" s="268" t="s">
        <v>67</v>
      </c>
      <c r="F39" s="270"/>
      <c r="G39" s="98">
        <f>+'6.  Kiad. mindössz.'!C45</f>
        <v>0</v>
      </c>
    </row>
    <row r="40" spans="1:8" ht="12" customHeight="1">
      <c r="A40" s="256" t="s">
        <v>112</v>
      </c>
      <c r="B40" s="256"/>
      <c r="C40" s="256"/>
      <c r="D40" s="88">
        <f>+'3. Felhalmozási'!F29</f>
        <v>0</v>
      </c>
      <c r="E40" s="257" t="s">
        <v>59</v>
      </c>
      <c r="F40" s="258"/>
      <c r="G40" s="98" t="str">
        <f>+'6.  Kiad. mindössz.'!C46</f>
        <v>xxx</v>
      </c>
    </row>
    <row r="41" spans="1:8" ht="12" customHeight="1">
      <c r="A41" s="251" t="s">
        <v>56</v>
      </c>
      <c r="B41" s="251"/>
      <c r="C41" s="251"/>
      <c r="D41" s="88">
        <f>+'3. Felhalmozási'!F30</f>
        <v>0</v>
      </c>
      <c r="E41" s="247" t="s">
        <v>68</v>
      </c>
      <c r="F41" s="248"/>
      <c r="G41" s="98" t="str">
        <f>+'6.  Kiad. mindössz.'!C47</f>
        <v>xxx</v>
      </c>
    </row>
    <row r="42" spans="1:8" ht="12" customHeight="1">
      <c r="A42" s="251" t="s">
        <v>86</v>
      </c>
      <c r="B42" s="251"/>
      <c r="C42" s="251"/>
      <c r="D42" s="88">
        <f>+'3. Felhalmozási'!F31</f>
        <v>0</v>
      </c>
      <c r="E42" s="247" t="s">
        <v>60</v>
      </c>
      <c r="F42" s="248"/>
      <c r="G42" s="98" t="str">
        <f>+'6.  Kiad. mindössz.'!C48</f>
        <v>xxx</v>
      </c>
    </row>
    <row r="43" spans="1:8" ht="12" customHeight="1">
      <c r="A43" s="84" t="s">
        <v>200</v>
      </c>
      <c r="B43" s="84"/>
      <c r="C43" s="84"/>
      <c r="D43" s="88">
        <f>+'3. Felhalmozási'!F32</f>
        <v>0</v>
      </c>
      <c r="E43" s="119"/>
      <c r="F43" s="118"/>
      <c r="G43" s="33"/>
    </row>
    <row r="44" spans="1:8" ht="12" customHeight="1">
      <c r="A44" s="254" t="s">
        <v>69</v>
      </c>
      <c r="B44" s="254"/>
      <c r="C44" s="254"/>
      <c r="D44" s="89">
        <f>SUM(D38:D43)</f>
        <v>0</v>
      </c>
      <c r="E44" s="249" t="s">
        <v>70</v>
      </c>
      <c r="F44" s="250"/>
      <c r="G44" s="89">
        <f>SUM(G38:G43)</f>
        <v>0</v>
      </c>
    </row>
    <row r="45" spans="1:8" ht="12" customHeight="1">
      <c r="A45" s="259"/>
      <c r="B45" s="259"/>
      <c r="C45" s="259"/>
      <c r="D45" s="84"/>
      <c r="E45" s="42"/>
      <c r="F45" s="43"/>
      <c r="G45" s="33"/>
    </row>
    <row r="46" spans="1:8" ht="12" customHeight="1">
      <c r="A46" s="254" t="s">
        <v>71</v>
      </c>
      <c r="B46" s="254"/>
      <c r="C46" s="254"/>
      <c r="D46" s="89">
        <f>+D44+D37</f>
        <v>0</v>
      </c>
      <c r="E46" s="249" t="s">
        <v>72</v>
      </c>
      <c r="F46" s="250"/>
      <c r="G46" s="89">
        <f>+G44+G37</f>
        <v>0</v>
      </c>
    </row>
    <row r="47" spans="1:8" ht="12.75" customHeight="1">
      <c r="A47" s="256"/>
      <c r="B47" s="256"/>
      <c r="C47" s="256"/>
      <c r="D47" s="84"/>
      <c r="E47" s="252"/>
      <c r="F47" s="253"/>
      <c r="G47" s="33"/>
      <c r="H47" s="93"/>
    </row>
    <row r="48" spans="1:8">
      <c r="A48" s="255" t="s">
        <v>73</v>
      </c>
      <c r="B48" s="255"/>
      <c r="C48" s="255"/>
      <c r="D48" s="89">
        <f>+D46+D27</f>
        <v>436006</v>
      </c>
      <c r="E48" s="255" t="s">
        <v>74</v>
      </c>
      <c r="F48" s="255"/>
      <c r="G48" s="89">
        <f>+G46+G27</f>
        <v>436006</v>
      </c>
    </row>
  </sheetData>
  <mergeCells count="86">
    <mergeCell ref="A48:C48"/>
    <mergeCell ref="E48:F48"/>
    <mergeCell ref="A41:C41"/>
    <mergeCell ref="E41:F41"/>
    <mergeCell ref="A42:C42"/>
    <mergeCell ref="E42:F42"/>
    <mergeCell ref="A44:C44"/>
    <mergeCell ref="E44:F44"/>
    <mergeCell ref="A45:C45"/>
    <mergeCell ref="A46:C46"/>
    <mergeCell ref="E46:F46"/>
    <mergeCell ref="A47:C47"/>
    <mergeCell ref="E47:F47"/>
    <mergeCell ref="A38:C38"/>
    <mergeCell ref="E38:F38"/>
    <mergeCell ref="A39:C39"/>
    <mergeCell ref="E39:F39"/>
    <mergeCell ref="A40:C40"/>
    <mergeCell ref="E40:F40"/>
    <mergeCell ref="A35:C35"/>
    <mergeCell ref="E35:F35"/>
    <mergeCell ref="A36:C36"/>
    <mergeCell ref="E36:F36"/>
    <mergeCell ref="A37:C37"/>
    <mergeCell ref="E37:F37"/>
    <mergeCell ref="A32:C32"/>
    <mergeCell ref="E32:F32"/>
    <mergeCell ref="A33:C33"/>
    <mergeCell ref="E33:F33"/>
    <mergeCell ref="A34:C34"/>
    <mergeCell ref="E34:F34"/>
    <mergeCell ref="A29:C29"/>
    <mergeCell ref="E29:F29"/>
    <mergeCell ref="A30:C30"/>
    <mergeCell ref="E30:F30"/>
    <mergeCell ref="A31:C31"/>
    <mergeCell ref="E31:F31"/>
    <mergeCell ref="A26:C26"/>
    <mergeCell ref="E26:F26"/>
    <mergeCell ref="A27:C27"/>
    <mergeCell ref="E27:F27"/>
    <mergeCell ref="A28:C28"/>
    <mergeCell ref="E28:F28"/>
    <mergeCell ref="A25:C25"/>
    <mergeCell ref="E25:F25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A16:C16"/>
    <mergeCell ref="E16:F16"/>
    <mergeCell ref="A17:C17"/>
    <mergeCell ref="E17:F17"/>
    <mergeCell ref="A18:C18"/>
    <mergeCell ref="E18:F18"/>
    <mergeCell ref="A13:C13"/>
    <mergeCell ref="E13:F13"/>
    <mergeCell ref="A14:C14"/>
    <mergeCell ref="E14:F14"/>
    <mergeCell ref="A15:C15"/>
    <mergeCell ref="E15:F15"/>
    <mergeCell ref="A10:C10"/>
    <mergeCell ref="E10:F10"/>
    <mergeCell ref="A11:C11"/>
    <mergeCell ref="E11:F11"/>
    <mergeCell ref="A12:C12"/>
    <mergeCell ref="E12:F12"/>
    <mergeCell ref="A7:C7"/>
    <mergeCell ref="E7:F7"/>
    <mergeCell ref="A8:C8"/>
    <mergeCell ref="E8:F8"/>
    <mergeCell ref="A9:C9"/>
    <mergeCell ref="E9:F9"/>
    <mergeCell ref="A3:G3"/>
    <mergeCell ref="A4:G4"/>
    <mergeCell ref="A5:C5"/>
    <mergeCell ref="E5:F5"/>
    <mergeCell ref="A6:D6"/>
    <mergeCell ref="E6:G6"/>
  </mergeCells>
  <printOptions horizontalCentered="1"/>
  <pageMargins left="0.59055118110236227" right="0.43307086614173229" top="0.27559055118110237" bottom="0.27559055118110237" header="0.27559055118110237" footer="0.27559055118110237"/>
  <pageSetup paperSize="9" scale="95" orientation="landscape" horizontalDpi="300" verticalDpi="300" r:id="rId1"/>
  <headerFooter alignWithMargins="0">
    <oddFooter>&amp;LVeresegyház, 2013. Február 07.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selection activeCell="K12" sqref="K12"/>
    </sheetView>
  </sheetViews>
  <sheetFormatPr defaultRowHeight="12.75"/>
  <cols>
    <col min="4" max="4" width="13.85546875" customWidth="1"/>
    <col min="5" max="5" width="11.85546875" customWidth="1"/>
    <col min="6" max="6" width="11.42578125" customWidth="1"/>
    <col min="7" max="7" width="16.7109375" customWidth="1"/>
    <col min="8" max="8" width="12.5703125" customWidth="1"/>
    <col min="260" max="260" width="13.85546875" customWidth="1"/>
    <col min="261" max="261" width="11.85546875" customWidth="1"/>
    <col min="262" max="263" width="11.42578125" customWidth="1"/>
    <col min="264" max="264" width="12.5703125" customWidth="1"/>
    <col min="516" max="516" width="13.85546875" customWidth="1"/>
    <col min="517" max="517" width="11.85546875" customWidth="1"/>
    <col min="518" max="519" width="11.42578125" customWidth="1"/>
    <col min="520" max="520" width="12.5703125" customWidth="1"/>
    <col min="772" max="772" width="13.85546875" customWidth="1"/>
    <col min="773" max="773" width="11.85546875" customWidth="1"/>
    <col min="774" max="775" width="11.42578125" customWidth="1"/>
    <col min="776" max="776" width="12.5703125" customWidth="1"/>
    <col min="1028" max="1028" width="13.85546875" customWidth="1"/>
    <col min="1029" max="1029" width="11.85546875" customWidth="1"/>
    <col min="1030" max="1031" width="11.42578125" customWidth="1"/>
    <col min="1032" max="1032" width="12.5703125" customWidth="1"/>
    <col min="1284" max="1284" width="13.85546875" customWidth="1"/>
    <col min="1285" max="1285" width="11.85546875" customWidth="1"/>
    <col min="1286" max="1287" width="11.42578125" customWidth="1"/>
    <col min="1288" max="1288" width="12.5703125" customWidth="1"/>
    <col min="1540" max="1540" width="13.85546875" customWidth="1"/>
    <col min="1541" max="1541" width="11.85546875" customWidth="1"/>
    <col min="1542" max="1543" width="11.42578125" customWidth="1"/>
    <col min="1544" max="1544" width="12.5703125" customWidth="1"/>
    <col min="1796" max="1796" width="13.85546875" customWidth="1"/>
    <col min="1797" max="1797" width="11.85546875" customWidth="1"/>
    <col min="1798" max="1799" width="11.42578125" customWidth="1"/>
    <col min="1800" max="1800" width="12.5703125" customWidth="1"/>
    <col min="2052" max="2052" width="13.85546875" customWidth="1"/>
    <col min="2053" max="2053" width="11.85546875" customWidth="1"/>
    <col min="2054" max="2055" width="11.42578125" customWidth="1"/>
    <col min="2056" max="2056" width="12.5703125" customWidth="1"/>
    <col min="2308" max="2308" width="13.85546875" customWidth="1"/>
    <col min="2309" max="2309" width="11.85546875" customWidth="1"/>
    <col min="2310" max="2311" width="11.42578125" customWidth="1"/>
    <col min="2312" max="2312" width="12.5703125" customWidth="1"/>
    <col min="2564" max="2564" width="13.85546875" customWidth="1"/>
    <col min="2565" max="2565" width="11.85546875" customWidth="1"/>
    <col min="2566" max="2567" width="11.42578125" customWidth="1"/>
    <col min="2568" max="2568" width="12.5703125" customWidth="1"/>
    <col min="2820" max="2820" width="13.85546875" customWidth="1"/>
    <col min="2821" max="2821" width="11.85546875" customWidth="1"/>
    <col min="2822" max="2823" width="11.42578125" customWidth="1"/>
    <col min="2824" max="2824" width="12.5703125" customWidth="1"/>
    <col min="3076" max="3076" width="13.85546875" customWidth="1"/>
    <col min="3077" max="3077" width="11.85546875" customWidth="1"/>
    <col min="3078" max="3079" width="11.42578125" customWidth="1"/>
    <col min="3080" max="3080" width="12.5703125" customWidth="1"/>
    <col min="3332" max="3332" width="13.85546875" customWidth="1"/>
    <col min="3333" max="3333" width="11.85546875" customWidth="1"/>
    <col min="3334" max="3335" width="11.42578125" customWidth="1"/>
    <col min="3336" max="3336" width="12.5703125" customWidth="1"/>
    <col min="3588" max="3588" width="13.85546875" customWidth="1"/>
    <col min="3589" max="3589" width="11.85546875" customWidth="1"/>
    <col min="3590" max="3591" width="11.42578125" customWidth="1"/>
    <col min="3592" max="3592" width="12.5703125" customWidth="1"/>
    <col min="3844" max="3844" width="13.85546875" customWidth="1"/>
    <col min="3845" max="3845" width="11.85546875" customWidth="1"/>
    <col min="3846" max="3847" width="11.42578125" customWidth="1"/>
    <col min="3848" max="3848" width="12.5703125" customWidth="1"/>
    <col min="4100" max="4100" width="13.85546875" customWidth="1"/>
    <col min="4101" max="4101" width="11.85546875" customWidth="1"/>
    <col min="4102" max="4103" width="11.42578125" customWidth="1"/>
    <col min="4104" max="4104" width="12.5703125" customWidth="1"/>
    <col min="4356" max="4356" width="13.85546875" customWidth="1"/>
    <col min="4357" max="4357" width="11.85546875" customWidth="1"/>
    <col min="4358" max="4359" width="11.42578125" customWidth="1"/>
    <col min="4360" max="4360" width="12.5703125" customWidth="1"/>
    <col min="4612" max="4612" width="13.85546875" customWidth="1"/>
    <col min="4613" max="4613" width="11.85546875" customWidth="1"/>
    <col min="4614" max="4615" width="11.42578125" customWidth="1"/>
    <col min="4616" max="4616" width="12.5703125" customWidth="1"/>
    <col min="4868" max="4868" width="13.85546875" customWidth="1"/>
    <col min="4869" max="4869" width="11.85546875" customWidth="1"/>
    <col min="4870" max="4871" width="11.42578125" customWidth="1"/>
    <col min="4872" max="4872" width="12.5703125" customWidth="1"/>
    <col min="5124" max="5124" width="13.85546875" customWidth="1"/>
    <col min="5125" max="5125" width="11.85546875" customWidth="1"/>
    <col min="5126" max="5127" width="11.42578125" customWidth="1"/>
    <col min="5128" max="5128" width="12.5703125" customWidth="1"/>
    <col min="5380" max="5380" width="13.85546875" customWidth="1"/>
    <col min="5381" max="5381" width="11.85546875" customWidth="1"/>
    <col min="5382" max="5383" width="11.42578125" customWidth="1"/>
    <col min="5384" max="5384" width="12.5703125" customWidth="1"/>
    <col min="5636" max="5636" width="13.85546875" customWidth="1"/>
    <col min="5637" max="5637" width="11.85546875" customWidth="1"/>
    <col min="5638" max="5639" width="11.42578125" customWidth="1"/>
    <col min="5640" max="5640" width="12.5703125" customWidth="1"/>
    <col min="5892" max="5892" width="13.85546875" customWidth="1"/>
    <col min="5893" max="5893" width="11.85546875" customWidth="1"/>
    <col min="5894" max="5895" width="11.42578125" customWidth="1"/>
    <col min="5896" max="5896" width="12.5703125" customWidth="1"/>
    <col min="6148" max="6148" width="13.85546875" customWidth="1"/>
    <col min="6149" max="6149" width="11.85546875" customWidth="1"/>
    <col min="6150" max="6151" width="11.42578125" customWidth="1"/>
    <col min="6152" max="6152" width="12.5703125" customWidth="1"/>
    <col min="6404" max="6404" width="13.85546875" customWidth="1"/>
    <col min="6405" max="6405" width="11.85546875" customWidth="1"/>
    <col min="6406" max="6407" width="11.42578125" customWidth="1"/>
    <col min="6408" max="6408" width="12.5703125" customWidth="1"/>
    <col min="6660" max="6660" width="13.85546875" customWidth="1"/>
    <col min="6661" max="6661" width="11.85546875" customWidth="1"/>
    <col min="6662" max="6663" width="11.42578125" customWidth="1"/>
    <col min="6664" max="6664" width="12.5703125" customWidth="1"/>
    <col min="6916" max="6916" width="13.85546875" customWidth="1"/>
    <col min="6917" max="6917" width="11.85546875" customWidth="1"/>
    <col min="6918" max="6919" width="11.42578125" customWidth="1"/>
    <col min="6920" max="6920" width="12.5703125" customWidth="1"/>
    <col min="7172" max="7172" width="13.85546875" customWidth="1"/>
    <col min="7173" max="7173" width="11.85546875" customWidth="1"/>
    <col min="7174" max="7175" width="11.42578125" customWidth="1"/>
    <col min="7176" max="7176" width="12.5703125" customWidth="1"/>
    <col min="7428" max="7428" width="13.85546875" customWidth="1"/>
    <col min="7429" max="7429" width="11.85546875" customWidth="1"/>
    <col min="7430" max="7431" width="11.42578125" customWidth="1"/>
    <col min="7432" max="7432" width="12.5703125" customWidth="1"/>
    <col min="7684" max="7684" width="13.85546875" customWidth="1"/>
    <col min="7685" max="7685" width="11.85546875" customWidth="1"/>
    <col min="7686" max="7687" width="11.42578125" customWidth="1"/>
    <col min="7688" max="7688" width="12.5703125" customWidth="1"/>
    <col min="7940" max="7940" width="13.85546875" customWidth="1"/>
    <col min="7941" max="7941" width="11.85546875" customWidth="1"/>
    <col min="7942" max="7943" width="11.42578125" customWidth="1"/>
    <col min="7944" max="7944" width="12.5703125" customWidth="1"/>
    <col min="8196" max="8196" width="13.85546875" customWidth="1"/>
    <col min="8197" max="8197" width="11.85546875" customWidth="1"/>
    <col min="8198" max="8199" width="11.42578125" customWidth="1"/>
    <col min="8200" max="8200" width="12.5703125" customWidth="1"/>
    <col min="8452" max="8452" width="13.85546875" customWidth="1"/>
    <col min="8453" max="8453" width="11.85546875" customWidth="1"/>
    <col min="8454" max="8455" width="11.42578125" customWidth="1"/>
    <col min="8456" max="8456" width="12.5703125" customWidth="1"/>
    <col min="8708" max="8708" width="13.85546875" customWidth="1"/>
    <col min="8709" max="8709" width="11.85546875" customWidth="1"/>
    <col min="8710" max="8711" width="11.42578125" customWidth="1"/>
    <col min="8712" max="8712" width="12.5703125" customWidth="1"/>
    <col min="8964" max="8964" width="13.85546875" customWidth="1"/>
    <col min="8965" max="8965" width="11.85546875" customWidth="1"/>
    <col min="8966" max="8967" width="11.42578125" customWidth="1"/>
    <col min="8968" max="8968" width="12.5703125" customWidth="1"/>
    <col min="9220" max="9220" width="13.85546875" customWidth="1"/>
    <col min="9221" max="9221" width="11.85546875" customWidth="1"/>
    <col min="9222" max="9223" width="11.42578125" customWidth="1"/>
    <col min="9224" max="9224" width="12.5703125" customWidth="1"/>
    <col min="9476" max="9476" width="13.85546875" customWidth="1"/>
    <col min="9477" max="9477" width="11.85546875" customWidth="1"/>
    <col min="9478" max="9479" width="11.42578125" customWidth="1"/>
    <col min="9480" max="9480" width="12.5703125" customWidth="1"/>
    <col min="9732" max="9732" width="13.85546875" customWidth="1"/>
    <col min="9733" max="9733" width="11.85546875" customWidth="1"/>
    <col min="9734" max="9735" width="11.42578125" customWidth="1"/>
    <col min="9736" max="9736" width="12.5703125" customWidth="1"/>
    <col min="9988" max="9988" width="13.85546875" customWidth="1"/>
    <col min="9989" max="9989" width="11.85546875" customWidth="1"/>
    <col min="9990" max="9991" width="11.42578125" customWidth="1"/>
    <col min="9992" max="9992" width="12.5703125" customWidth="1"/>
    <col min="10244" max="10244" width="13.85546875" customWidth="1"/>
    <col min="10245" max="10245" width="11.85546875" customWidth="1"/>
    <col min="10246" max="10247" width="11.42578125" customWidth="1"/>
    <col min="10248" max="10248" width="12.5703125" customWidth="1"/>
    <col min="10500" max="10500" width="13.85546875" customWidth="1"/>
    <col min="10501" max="10501" width="11.85546875" customWidth="1"/>
    <col min="10502" max="10503" width="11.42578125" customWidth="1"/>
    <col min="10504" max="10504" width="12.5703125" customWidth="1"/>
    <col min="10756" max="10756" width="13.85546875" customWidth="1"/>
    <col min="10757" max="10757" width="11.85546875" customWidth="1"/>
    <col min="10758" max="10759" width="11.42578125" customWidth="1"/>
    <col min="10760" max="10760" width="12.5703125" customWidth="1"/>
    <col min="11012" max="11012" width="13.85546875" customWidth="1"/>
    <col min="11013" max="11013" width="11.85546875" customWidth="1"/>
    <col min="11014" max="11015" width="11.42578125" customWidth="1"/>
    <col min="11016" max="11016" width="12.5703125" customWidth="1"/>
    <col min="11268" max="11268" width="13.85546875" customWidth="1"/>
    <col min="11269" max="11269" width="11.85546875" customWidth="1"/>
    <col min="11270" max="11271" width="11.42578125" customWidth="1"/>
    <col min="11272" max="11272" width="12.5703125" customWidth="1"/>
    <col min="11524" max="11524" width="13.85546875" customWidth="1"/>
    <col min="11525" max="11525" width="11.85546875" customWidth="1"/>
    <col min="11526" max="11527" width="11.42578125" customWidth="1"/>
    <col min="11528" max="11528" width="12.5703125" customWidth="1"/>
    <col min="11780" max="11780" width="13.85546875" customWidth="1"/>
    <col min="11781" max="11781" width="11.85546875" customWidth="1"/>
    <col min="11782" max="11783" width="11.42578125" customWidth="1"/>
    <col min="11784" max="11784" width="12.5703125" customWidth="1"/>
    <col min="12036" max="12036" width="13.85546875" customWidth="1"/>
    <col min="12037" max="12037" width="11.85546875" customWidth="1"/>
    <col min="12038" max="12039" width="11.42578125" customWidth="1"/>
    <col min="12040" max="12040" width="12.5703125" customWidth="1"/>
    <col min="12292" max="12292" width="13.85546875" customWidth="1"/>
    <col min="12293" max="12293" width="11.85546875" customWidth="1"/>
    <col min="12294" max="12295" width="11.42578125" customWidth="1"/>
    <col min="12296" max="12296" width="12.5703125" customWidth="1"/>
    <col min="12548" max="12548" width="13.85546875" customWidth="1"/>
    <col min="12549" max="12549" width="11.85546875" customWidth="1"/>
    <col min="12550" max="12551" width="11.42578125" customWidth="1"/>
    <col min="12552" max="12552" width="12.5703125" customWidth="1"/>
    <col min="12804" max="12804" width="13.85546875" customWidth="1"/>
    <col min="12805" max="12805" width="11.85546875" customWidth="1"/>
    <col min="12806" max="12807" width="11.42578125" customWidth="1"/>
    <col min="12808" max="12808" width="12.5703125" customWidth="1"/>
    <col min="13060" max="13060" width="13.85546875" customWidth="1"/>
    <col min="13061" max="13061" width="11.85546875" customWidth="1"/>
    <col min="13062" max="13063" width="11.42578125" customWidth="1"/>
    <col min="13064" max="13064" width="12.5703125" customWidth="1"/>
    <col min="13316" max="13316" width="13.85546875" customWidth="1"/>
    <col min="13317" max="13317" width="11.85546875" customWidth="1"/>
    <col min="13318" max="13319" width="11.42578125" customWidth="1"/>
    <col min="13320" max="13320" width="12.5703125" customWidth="1"/>
    <col min="13572" max="13572" width="13.85546875" customWidth="1"/>
    <col min="13573" max="13573" width="11.85546875" customWidth="1"/>
    <col min="13574" max="13575" width="11.42578125" customWidth="1"/>
    <col min="13576" max="13576" width="12.5703125" customWidth="1"/>
    <col min="13828" max="13828" width="13.85546875" customWidth="1"/>
    <col min="13829" max="13829" width="11.85546875" customWidth="1"/>
    <col min="13830" max="13831" width="11.42578125" customWidth="1"/>
    <col min="13832" max="13832" width="12.5703125" customWidth="1"/>
    <col min="14084" max="14084" width="13.85546875" customWidth="1"/>
    <col min="14085" max="14085" width="11.85546875" customWidth="1"/>
    <col min="14086" max="14087" width="11.42578125" customWidth="1"/>
    <col min="14088" max="14088" width="12.5703125" customWidth="1"/>
    <col min="14340" max="14340" width="13.85546875" customWidth="1"/>
    <col min="14341" max="14341" width="11.85546875" customWidth="1"/>
    <col min="14342" max="14343" width="11.42578125" customWidth="1"/>
    <col min="14344" max="14344" width="12.5703125" customWidth="1"/>
    <col min="14596" max="14596" width="13.85546875" customWidth="1"/>
    <col min="14597" max="14597" width="11.85546875" customWidth="1"/>
    <col min="14598" max="14599" width="11.42578125" customWidth="1"/>
    <col min="14600" max="14600" width="12.5703125" customWidth="1"/>
    <col min="14852" max="14852" width="13.85546875" customWidth="1"/>
    <col min="14853" max="14853" width="11.85546875" customWidth="1"/>
    <col min="14854" max="14855" width="11.42578125" customWidth="1"/>
    <col min="14856" max="14856" width="12.5703125" customWidth="1"/>
    <col min="15108" max="15108" width="13.85546875" customWidth="1"/>
    <col min="15109" max="15109" width="11.85546875" customWidth="1"/>
    <col min="15110" max="15111" width="11.42578125" customWidth="1"/>
    <col min="15112" max="15112" width="12.5703125" customWidth="1"/>
    <col min="15364" max="15364" width="13.85546875" customWidth="1"/>
    <col min="15365" max="15365" width="11.85546875" customWidth="1"/>
    <col min="15366" max="15367" width="11.42578125" customWidth="1"/>
    <col min="15368" max="15368" width="12.5703125" customWidth="1"/>
    <col min="15620" max="15620" width="13.85546875" customWidth="1"/>
    <col min="15621" max="15621" width="11.85546875" customWidth="1"/>
    <col min="15622" max="15623" width="11.42578125" customWidth="1"/>
    <col min="15624" max="15624" width="12.5703125" customWidth="1"/>
    <col min="15876" max="15876" width="13.85546875" customWidth="1"/>
    <col min="15877" max="15877" width="11.85546875" customWidth="1"/>
    <col min="15878" max="15879" width="11.42578125" customWidth="1"/>
    <col min="15880" max="15880" width="12.5703125" customWidth="1"/>
    <col min="16132" max="16132" width="13.85546875" customWidth="1"/>
    <col min="16133" max="16133" width="11.85546875" customWidth="1"/>
    <col min="16134" max="16135" width="11.42578125" customWidth="1"/>
    <col min="16136" max="16136" width="12.5703125" customWidth="1"/>
  </cols>
  <sheetData>
    <row r="1" spans="1:8">
      <c r="A1" s="280" t="s">
        <v>342</v>
      </c>
      <c r="B1" s="280"/>
      <c r="C1" s="280"/>
      <c r="D1" s="280"/>
      <c r="E1" s="280"/>
      <c r="F1" s="280"/>
      <c r="G1" s="280"/>
      <c r="H1" s="280"/>
    </row>
    <row r="2" spans="1:8">
      <c r="A2" s="173"/>
      <c r="B2" s="173"/>
      <c r="C2" s="173"/>
      <c r="D2" s="173"/>
      <c r="E2" s="173"/>
      <c r="F2" s="173"/>
      <c r="G2" s="173"/>
      <c r="H2" s="173"/>
    </row>
    <row r="3" spans="1:8">
      <c r="A3" s="278" t="s">
        <v>102</v>
      </c>
      <c r="B3" s="278"/>
      <c r="C3" s="278"/>
      <c r="D3" s="278"/>
      <c r="E3" s="278"/>
      <c r="F3" s="278"/>
      <c r="G3" s="278"/>
      <c r="H3" s="278"/>
    </row>
    <row r="4" spans="1:8" ht="17.25" customHeight="1">
      <c r="A4" s="328" t="s">
        <v>127</v>
      </c>
      <c r="B4" s="328"/>
      <c r="C4" s="328"/>
      <c r="D4" s="328"/>
      <c r="E4" s="328"/>
      <c r="F4" s="328"/>
      <c r="G4" s="328"/>
      <c r="H4" s="328"/>
    </row>
    <row r="5" spans="1:8">
      <c r="A5" s="329" t="s">
        <v>100</v>
      </c>
      <c r="B5" s="330"/>
      <c r="C5" s="330"/>
      <c r="D5" s="331"/>
      <c r="E5" s="277" t="s">
        <v>286</v>
      </c>
      <c r="F5" s="277"/>
      <c r="G5" s="277"/>
      <c r="H5" s="277"/>
    </row>
    <row r="6" spans="1:8" ht="21" customHeight="1">
      <c r="A6" s="347" t="s">
        <v>154</v>
      </c>
      <c r="B6" s="348"/>
      <c r="C6" s="348"/>
      <c r="D6" s="348"/>
      <c r="E6" s="348"/>
      <c r="F6" s="348"/>
      <c r="G6" s="348"/>
      <c r="H6" s="348"/>
    </row>
    <row r="7" spans="1:8" ht="12.75" customHeight="1">
      <c r="A7" s="290" t="s">
        <v>3</v>
      </c>
      <c r="B7" s="290"/>
      <c r="C7" s="290"/>
      <c r="D7" s="290"/>
      <c r="E7" s="289" t="s">
        <v>127</v>
      </c>
      <c r="F7" s="289"/>
      <c r="G7" s="289"/>
      <c r="H7" s="289"/>
    </row>
    <row r="8" spans="1:8" ht="37.5" customHeight="1">
      <c r="A8" s="290"/>
      <c r="B8" s="290"/>
      <c r="C8" s="290"/>
      <c r="D8" s="290"/>
      <c r="E8" s="91" t="s">
        <v>256</v>
      </c>
      <c r="F8" s="91" t="s">
        <v>317</v>
      </c>
      <c r="G8" s="91" t="s">
        <v>318</v>
      </c>
      <c r="H8" s="177" t="s">
        <v>6</v>
      </c>
    </row>
    <row r="9" spans="1:8" s="31" customFormat="1">
      <c r="A9" s="255" t="s">
        <v>24</v>
      </c>
      <c r="B9" s="255"/>
      <c r="C9" s="255"/>
      <c r="D9" s="255"/>
      <c r="E9" s="97">
        <f>SUM(E10:E13)</f>
        <v>0</v>
      </c>
      <c r="F9" s="97">
        <f>SUM(F10:F13)</f>
        <v>17573</v>
      </c>
      <c r="G9" s="97">
        <f>SUM(G10:G13)</f>
        <v>5108</v>
      </c>
      <c r="H9" s="97">
        <f>SUM(E9:G9)</f>
        <v>22681</v>
      </c>
    </row>
    <row r="10" spans="1:8">
      <c r="A10" s="251" t="s">
        <v>11</v>
      </c>
      <c r="B10" s="251"/>
      <c r="C10" s="251"/>
      <c r="D10" s="251"/>
      <c r="E10" s="88"/>
      <c r="F10" s="88"/>
      <c r="G10" s="88"/>
      <c r="H10" s="96">
        <f t="shared" ref="H10:H32" si="0">SUM(E10:G10)</f>
        <v>0</v>
      </c>
    </row>
    <row r="11" spans="1:8">
      <c r="A11" s="265" t="s">
        <v>12</v>
      </c>
      <c r="B11" s="265"/>
      <c r="C11" s="265"/>
      <c r="D11" s="265"/>
      <c r="E11" s="88"/>
      <c r="F11" s="88">
        <v>17573</v>
      </c>
      <c r="G11" s="88">
        <v>5108</v>
      </c>
      <c r="H11" s="96">
        <f t="shared" si="0"/>
        <v>22681</v>
      </c>
    </row>
    <row r="12" spans="1:8">
      <c r="A12" s="251" t="s">
        <v>17</v>
      </c>
      <c r="B12" s="251"/>
      <c r="C12" s="251"/>
      <c r="D12" s="251"/>
      <c r="E12" s="88"/>
      <c r="F12" s="88"/>
      <c r="G12" s="88"/>
      <c r="H12" s="96">
        <f t="shared" si="0"/>
        <v>0</v>
      </c>
    </row>
    <row r="13" spans="1:8">
      <c r="A13" s="251" t="s">
        <v>25</v>
      </c>
      <c r="B13" s="251"/>
      <c r="C13" s="251"/>
      <c r="D13" s="251"/>
      <c r="E13" s="88"/>
      <c r="F13" s="88"/>
      <c r="G13" s="88"/>
      <c r="H13" s="96">
        <f t="shared" si="0"/>
        <v>0</v>
      </c>
    </row>
    <row r="14" spans="1:8">
      <c r="A14" s="264"/>
      <c r="B14" s="264"/>
      <c r="C14" s="264"/>
      <c r="D14" s="264"/>
      <c r="E14" s="88"/>
      <c r="F14" s="88"/>
      <c r="G14" s="88"/>
      <c r="H14" s="96"/>
    </row>
    <row r="15" spans="1:8">
      <c r="A15" s="264"/>
      <c r="B15" s="264"/>
      <c r="C15" s="264"/>
      <c r="D15" s="264"/>
      <c r="E15" s="88"/>
      <c r="F15" s="88"/>
      <c r="G15" s="88"/>
      <c r="H15" s="96"/>
    </row>
    <row r="16" spans="1:8" s="31" customFormat="1">
      <c r="A16" s="254" t="s">
        <v>141</v>
      </c>
      <c r="B16" s="254"/>
      <c r="C16" s="254"/>
      <c r="D16" s="254"/>
      <c r="E16" s="89"/>
      <c r="F16" s="89"/>
      <c r="G16" s="89"/>
      <c r="H16" s="97">
        <f t="shared" si="0"/>
        <v>0</v>
      </c>
    </row>
    <row r="17" spans="1:8">
      <c r="A17" s="293"/>
      <c r="B17" s="293"/>
      <c r="C17" s="293"/>
      <c r="D17" s="293"/>
      <c r="E17" s="88"/>
      <c r="F17" s="88"/>
      <c r="G17" s="88"/>
      <c r="H17" s="96"/>
    </row>
    <row r="18" spans="1:8">
      <c r="A18" s="293"/>
      <c r="B18" s="293"/>
      <c r="C18" s="293"/>
      <c r="D18" s="293"/>
      <c r="E18" s="88"/>
      <c r="F18" s="88"/>
      <c r="G18" s="88"/>
      <c r="H18" s="96"/>
    </row>
    <row r="19" spans="1:8" s="31" customFormat="1">
      <c r="A19" s="297" t="s">
        <v>123</v>
      </c>
      <c r="B19" s="297"/>
      <c r="C19" s="297"/>
      <c r="D19" s="297"/>
      <c r="E19" s="89"/>
      <c r="F19" s="89"/>
      <c r="G19" s="89"/>
      <c r="H19" s="97">
        <f t="shared" si="0"/>
        <v>0</v>
      </c>
    </row>
    <row r="20" spans="1:8">
      <c r="A20" s="298"/>
      <c r="B20" s="298"/>
      <c r="C20" s="298"/>
      <c r="D20" s="298"/>
      <c r="E20" s="88"/>
      <c r="F20" s="88"/>
      <c r="G20" s="88"/>
      <c r="H20" s="96"/>
    </row>
    <row r="21" spans="1:8">
      <c r="A21" s="297"/>
      <c r="B21" s="297"/>
      <c r="C21" s="297"/>
      <c r="D21" s="297"/>
      <c r="E21" s="88"/>
      <c r="F21" s="88"/>
      <c r="G21" s="88"/>
      <c r="H21" s="96"/>
    </row>
    <row r="22" spans="1:8" s="31" customFormat="1" ht="22.5" customHeight="1">
      <c r="A22" s="294" t="s">
        <v>124</v>
      </c>
      <c r="B22" s="294"/>
      <c r="C22" s="294"/>
      <c r="D22" s="294"/>
      <c r="E22" s="89">
        <f>+E9+E16+E19</f>
        <v>0</v>
      </c>
      <c r="F22" s="89">
        <f>+F9+F16+F19</f>
        <v>17573</v>
      </c>
      <c r="G22" s="89">
        <f>+G9+G16+G19</f>
        <v>5108</v>
      </c>
      <c r="H22" s="97">
        <f t="shared" si="0"/>
        <v>22681</v>
      </c>
    </row>
    <row r="23" spans="1:8">
      <c r="A23" s="254"/>
      <c r="B23" s="254"/>
      <c r="C23" s="254"/>
      <c r="D23" s="254"/>
      <c r="E23" s="88"/>
      <c r="F23" s="88"/>
      <c r="G23" s="88"/>
      <c r="H23" s="96"/>
    </row>
    <row r="24" spans="1:8">
      <c r="A24" s="333" t="s">
        <v>50</v>
      </c>
      <c r="B24" s="334"/>
      <c r="C24" s="334"/>
      <c r="D24" s="335"/>
      <c r="E24" s="88"/>
      <c r="F24" s="88"/>
      <c r="G24" s="88"/>
      <c r="H24" s="96">
        <f t="shared" si="0"/>
        <v>0</v>
      </c>
    </row>
    <row r="25" spans="1:8" ht="23.25" customHeight="1">
      <c r="A25" s="260" t="s">
        <v>84</v>
      </c>
      <c r="B25" s="260"/>
      <c r="C25" s="260"/>
      <c r="D25" s="260"/>
      <c r="E25" s="88"/>
      <c r="F25" s="88"/>
      <c r="G25" s="88"/>
      <c r="H25" s="96">
        <f t="shared" si="0"/>
        <v>0</v>
      </c>
    </row>
    <row r="26" spans="1:8">
      <c r="A26" s="251" t="s">
        <v>98</v>
      </c>
      <c r="B26" s="251"/>
      <c r="C26" s="251"/>
      <c r="D26" s="251"/>
      <c r="E26" s="88">
        <f>69217+3408</f>
        <v>72625</v>
      </c>
      <c r="F26" s="88"/>
      <c r="G26" s="88"/>
      <c r="H26" s="96">
        <f t="shared" si="0"/>
        <v>72625</v>
      </c>
    </row>
    <row r="27" spans="1:8">
      <c r="A27" s="251"/>
      <c r="B27" s="251"/>
      <c r="C27" s="251"/>
      <c r="D27" s="251"/>
      <c r="E27" s="88"/>
      <c r="F27" s="88"/>
      <c r="G27" s="88"/>
      <c r="H27" s="96"/>
    </row>
    <row r="28" spans="1:8">
      <c r="A28" s="251"/>
      <c r="B28" s="251"/>
      <c r="C28" s="251"/>
      <c r="D28" s="251"/>
      <c r="E28" s="88"/>
      <c r="F28" s="88"/>
      <c r="G28" s="88"/>
      <c r="H28" s="96"/>
    </row>
    <row r="29" spans="1:8" s="31" customFormat="1">
      <c r="A29" s="254" t="s">
        <v>126</v>
      </c>
      <c r="B29" s="254"/>
      <c r="C29" s="254"/>
      <c r="D29" s="254"/>
      <c r="E29" s="89">
        <f>+E24+E25+E26</f>
        <v>72625</v>
      </c>
      <c r="F29" s="89">
        <f>+F24+F25+F26</f>
        <v>0</v>
      </c>
      <c r="G29" s="89">
        <f>+G24+G25+G26</f>
        <v>0</v>
      </c>
      <c r="H29" s="97">
        <f t="shared" si="0"/>
        <v>72625</v>
      </c>
    </row>
    <row r="30" spans="1:8">
      <c r="A30" s="277"/>
      <c r="B30" s="277"/>
      <c r="C30" s="277"/>
      <c r="D30" s="277"/>
      <c r="E30" s="88"/>
      <c r="F30" s="88"/>
      <c r="G30" s="88"/>
      <c r="H30" s="96"/>
    </row>
    <row r="31" spans="1:8">
      <c r="A31" s="277"/>
      <c r="B31" s="277"/>
      <c r="C31" s="277"/>
      <c r="D31" s="277"/>
      <c r="E31" s="88"/>
      <c r="F31" s="88"/>
      <c r="G31" s="88"/>
      <c r="H31" s="96"/>
    </row>
    <row r="32" spans="1:8" s="31" customFormat="1">
      <c r="A32" s="254" t="s">
        <v>87</v>
      </c>
      <c r="B32" s="254"/>
      <c r="C32" s="254"/>
      <c r="D32" s="254"/>
      <c r="E32" s="89">
        <f>+E22+E29</f>
        <v>72625</v>
      </c>
      <c r="F32" s="89">
        <f>+F22+F29</f>
        <v>17573</v>
      </c>
      <c r="G32" s="89">
        <f>+G22+G29</f>
        <v>5108</v>
      </c>
      <c r="H32" s="97">
        <f t="shared" si="0"/>
        <v>95306</v>
      </c>
    </row>
    <row r="33" spans="1:8" ht="24.75" customHeight="1">
      <c r="A33" s="332" t="s">
        <v>153</v>
      </c>
      <c r="B33" s="332"/>
      <c r="C33" s="332"/>
      <c r="D33" s="332"/>
      <c r="E33" s="332"/>
      <c r="F33" s="332"/>
      <c r="G33" s="332"/>
      <c r="H33" s="332"/>
    </row>
    <row r="34" spans="1:8">
      <c r="A34" s="254" t="s">
        <v>22</v>
      </c>
      <c r="B34" s="254"/>
      <c r="C34" s="254"/>
      <c r="D34" s="254"/>
      <c r="E34" s="7"/>
      <c r="F34" s="7"/>
      <c r="G34" s="7"/>
      <c r="H34" s="7"/>
    </row>
    <row r="35" spans="1:8">
      <c r="A35" s="296" t="s">
        <v>13</v>
      </c>
      <c r="B35" s="296"/>
      <c r="C35" s="296"/>
      <c r="D35" s="296"/>
      <c r="E35" s="7"/>
      <c r="F35" s="7"/>
      <c r="G35" s="7"/>
      <c r="H35" s="7"/>
    </row>
    <row r="36" spans="1:8">
      <c r="A36" s="314"/>
      <c r="B36" s="314"/>
      <c r="C36" s="314"/>
      <c r="D36" s="314"/>
      <c r="E36" s="7"/>
      <c r="F36" s="7"/>
      <c r="G36" s="7"/>
      <c r="H36" s="7"/>
    </row>
    <row r="37" spans="1:8">
      <c r="A37" s="314"/>
      <c r="B37" s="314"/>
      <c r="C37" s="314"/>
      <c r="D37" s="314"/>
      <c r="E37" s="7"/>
      <c r="F37" s="7"/>
      <c r="G37" s="7"/>
      <c r="H37" s="7"/>
    </row>
    <row r="38" spans="1:8">
      <c r="A38" s="317" t="s">
        <v>114</v>
      </c>
      <c r="B38" s="317"/>
      <c r="C38" s="317"/>
      <c r="D38" s="317"/>
      <c r="E38" s="7"/>
      <c r="F38" s="7"/>
      <c r="G38" s="7"/>
      <c r="H38" s="7"/>
    </row>
    <row r="39" spans="1:8">
      <c r="A39" s="316"/>
      <c r="B39" s="316"/>
      <c r="C39" s="316"/>
      <c r="D39" s="316"/>
      <c r="E39" s="7"/>
      <c r="F39" s="7"/>
      <c r="G39" s="7"/>
      <c r="H39" s="7"/>
    </row>
    <row r="40" spans="1:8">
      <c r="A40" s="336"/>
      <c r="B40" s="337"/>
      <c r="C40" s="337"/>
      <c r="D40" s="338"/>
      <c r="E40" s="7"/>
      <c r="F40" s="7"/>
      <c r="G40" s="7"/>
      <c r="H40" s="7"/>
    </row>
    <row r="41" spans="1:8">
      <c r="A41" s="313" t="s">
        <v>119</v>
      </c>
      <c r="B41" s="313"/>
      <c r="C41" s="313"/>
      <c r="D41" s="313"/>
      <c r="E41" s="7"/>
      <c r="F41" s="7"/>
      <c r="G41" s="7"/>
      <c r="H41" s="7"/>
    </row>
    <row r="42" spans="1:8">
      <c r="A42" s="339"/>
      <c r="B42" s="340"/>
      <c r="C42" s="340"/>
      <c r="D42" s="341"/>
      <c r="E42" s="7"/>
      <c r="F42" s="7"/>
      <c r="G42" s="7"/>
      <c r="H42" s="7"/>
    </row>
    <row r="43" spans="1:8">
      <c r="A43" s="254"/>
      <c r="B43" s="254"/>
      <c r="C43" s="254"/>
      <c r="D43" s="254"/>
      <c r="E43" s="7"/>
      <c r="F43" s="7"/>
      <c r="G43" s="7"/>
      <c r="H43" s="7"/>
    </row>
    <row r="44" spans="1:8">
      <c r="A44" s="297" t="s">
        <v>30</v>
      </c>
      <c r="B44" s="297"/>
      <c r="C44" s="297"/>
      <c r="D44" s="297"/>
      <c r="E44" s="7"/>
      <c r="F44" s="7"/>
      <c r="G44" s="7"/>
      <c r="H44" s="7"/>
    </row>
    <row r="45" spans="1:8">
      <c r="A45" s="298"/>
      <c r="B45" s="298"/>
      <c r="C45" s="298"/>
      <c r="D45" s="298"/>
      <c r="E45" s="7"/>
      <c r="F45" s="7"/>
      <c r="G45" s="7"/>
      <c r="H45" s="7"/>
    </row>
    <row r="46" spans="1:8">
      <c r="A46" s="251"/>
      <c r="B46" s="251"/>
      <c r="C46" s="251"/>
      <c r="D46" s="251"/>
      <c r="E46" s="7"/>
      <c r="F46" s="7"/>
      <c r="G46" s="7"/>
      <c r="H46" s="7"/>
    </row>
    <row r="47" spans="1:8" ht="22.5" customHeight="1">
      <c r="A47" s="294" t="s">
        <v>125</v>
      </c>
      <c r="B47" s="294"/>
      <c r="C47" s="294"/>
      <c r="D47" s="294"/>
      <c r="E47" s="7"/>
      <c r="F47" s="7"/>
      <c r="G47" s="7"/>
      <c r="H47" s="7"/>
    </row>
    <row r="48" spans="1:8">
      <c r="A48" s="254"/>
      <c r="B48" s="254"/>
      <c r="C48" s="254"/>
      <c r="D48" s="254"/>
      <c r="E48" s="7"/>
      <c r="F48" s="7"/>
      <c r="G48" s="7"/>
      <c r="H48" s="7"/>
    </row>
    <row r="49" spans="1:8">
      <c r="A49" s="296" t="s">
        <v>50</v>
      </c>
      <c r="B49" s="296"/>
      <c r="C49" s="296"/>
      <c r="D49" s="296"/>
      <c r="E49" s="7"/>
      <c r="F49" s="7"/>
      <c r="G49" s="7"/>
      <c r="H49" s="7"/>
    </row>
    <row r="50" spans="1:8" ht="22.5" customHeight="1">
      <c r="A50" s="260" t="s">
        <v>84</v>
      </c>
      <c r="B50" s="260"/>
      <c r="C50" s="260"/>
      <c r="D50" s="260"/>
      <c r="E50" s="7"/>
      <c r="F50" s="7"/>
      <c r="G50" s="7"/>
      <c r="H50" s="7"/>
    </row>
    <row r="51" spans="1:8">
      <c r="A51" s="251" t="s">
        <v>98</v>
      </c>
      <c r="B51" s="251"/>
      <c r="C51" s="251"/>
      <c r="D51" s="251"/>
      <c r="E51" s="7"/>
      <c r="F51" s="7"/>
      <c r="G51" s="7"/>
      <c r="H51" s="7"/>
    </row>
    <row r="52" spans="1:8">
      <c r="A52" s="264"/>
      <c r="B52" s="264"/>
      <c r="C52" s="264"/>
      <c r="D52" s="264"/>
      <c r="E52" s="7"/>
      <c r="F52" s="7"/>
      <c r="G52" s="7"/>
      <c r="H52" s="7"/>
    </row>
    <row r="53" spans="1:8">
      <c r="A53" s="254" t="s">
        <v>99</v>
      </c>
      <c r="B53" s="254"/>
      <c r="C53" s="254"/>
      <c r="D53" s="254"/>
      <c r="E53" s="7"/>
      <c r="F53" s="7"/>
      <c r="G53" s="7"/>
      <c r="H53" s="7"/>
    </row>
    <row r="54" spans="1:8">
      <c r="A54" s="277"/>
      <c r="B54" s="277"/>
      <c r="C54" s="277"/>
      <c r="D54" s="277"/>
      <c r="E54" s="7"/>
      <c r="F54" s="7"/>
      <c r="G54" s="7"/>
      <c r="H54" s="7"/>
    </row>
    <row r="55" spans="1:8">
      <c r="A55" s="254" t="s">
        <v>97</v>
      </c>
      <c r="B55" s="254"/>
      <c r="C55" s="254"/>
      <c r="D55" s="254"/>
      <c r="E55" s="7"/>
      <c r="F55" s="7"/>
      <c r="G55" s="7"/>
      <c r="H55" s="7"/>
    </row>
  </sheetData>
  <mergeCells count="55">
    <mergeCell ref="A55:D55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H33"/>
    <mergeCell ref="A34:D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H1"/>
    <mergeCell ref="A3:H3"/>
    <mergeCell ref="A4:H4"/>
    <mergeCell ref="A5:D5"/>
    <mergeCell ref="E5:H5"/>
    <mergeCell ref="A6:H6"/>
    <mergeCell ref="A7:D8"/>
    <mergeCell ref="E7:H7"/>
    <mergeCell ref="A9:D9"/>
    <mergeCell ref="A10:D10"/>
    <mergeCell ref="A11:D11"/>
  </mergeCells>
  <printOptions horizontalCentered="1"/>
  <pageMargins left="0.47244094488188981" right="0.47244094488188981" top="0.43307086614173229" bottom="0.31496062992125984" header="0.27" footer="0.23622047244094491"/>
  <pageSetup paperSize="9" scale="95" orientation="portrait" r:id="rId1"/>
  <headerFooter alignWithMargins="0">
    <oddHeader>&amp;LMESELIGET VÁROSI ÖNKORMÁNYZATI BÖLCSŐDE</oddHeader>
    <oddFooter>&amp;LVeresegyház, 2013. Február 07.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G55"/>
  <sheetViews>
    <sheetView workbookViewId="0">
      <selection activeCell="J40" sqref="J40"/>
    </sheetView>
  </sheetViews>
  <sheetFormatPr defaultRowHeight="12.75"/>
  <cols>
    <col min="4" max="4" width="13.85546875" customWidth="1"/>
    <col min="5" max="5" width="20.28515625" customWidth="1"/>
    <col min="6" max="6" width="16.140625" customWidth="1"/>
    <col min="7" max="7" width="17.140625" customWidth="1"/>
    <col min="259" max="259" width="13.85546875" customWidth="1"/>
    <col min="260" max="260" width="11.85546875" customWidth="1"/>
    <col min="261" max="262" width="11.42578125" customWidth="1"/>
    <col min="263" max="263" width="12.5703125" customWidth="1"/>
    <col min="515" max="515" width="13.85546875" customWidth="1"/>
    <col min="516" max="516" width="11.85546875" customWidth="1"/>
    <col min="517" max="518" width="11.42578125" customWidth="1"/>
    <col min="519" max="519" width="12.5703125" customWidth="1"/>
    <col min="771" max="771" width="13.85546875" customWidth="1"/>
    <col min="772" max="772" width="11.85546875" customWidth="1"/>
    <col min="773" max="774" width="11.42578125" customWidth="1"/>
    <col min="775" max="775" width="12.5703125" customWidth="1"/>
    <col min="1027" max="1027" width="13.85546875" customWidth="1"/>
    <col min="1028" max="1028" width="11.85546875" customWidth="1"/>
    <col min="1029" max="1030" width="11.42578125" customWidth="1"/>
    <col min="1031" max="1031" width="12.5703125" customWidth="1"/>
    <col min="1283" max="1283" width="13.85546875" customWidth="1"/>
    <col min="1284" max="1284" width="11.85546875" customWidth="1"/>
    <col min="1285" max="1286" width="11.42578125" customWidth="1"/>
    <col min="1287" max="1287" width="12.5703125" customWidth="1"/>
    <col min="1539" max="1539" width="13.85546875" customWidth="1"/>
    <col min="1540" max="1540" width="11.85546875" customWidth="1"/>
    <col min="1541" max="1542" width="11.42578125" customWidth="1"/>
    <col min="1543" max="1543" width="12.5703125" customWidth="1"/>
    <col min="1795" max="1795" width="13.85546875" customWidth="1"/>
    <col min="1796" max="1796" width="11.85546875" customWidth="1"/>
    <col min="1797" max="1798" width="11.42578125" customWidth="1"/>
    <col min="1799" max="1799" width="12.5703125" customWidth="1"/>
    <col min="2051" max="2051" width="13.85546875" customWidth="1"/>
    <col min="2052" max="2052" width="11.85546875" customWidth="1"/>
    <col min="2053" max="2054" width="11.42578125" customWidth="1"/>
    <col min="2055" max="2055" width="12.5703125" customWidth="1"/>
    <col min="2307" max="2307" width="13.85546875" customWidth="1"/>
    <col min="2308" max="2308" width="11.85546875" customWidth="1"/>
    <col min="2309" max="2310" width="11.42578125" customWidth="1"/>
    <col min="2311" max="2311" width="12.5703125" customWidth="1"/>
    <col min="2563" max="2563" width="13.85546875" customWidth="1"/>
    <col min="2564" max="2564" width="11.85546875" customWidth="1"/>
    <col min="2565" max="2566" width="11.42578125" customWidth="1"/>
    <col min="2567" max="2567" width="12.5703125" customWidth="1"/>
    <col min="2819" max="2819" width="13.85546875" customWidth="1"/>
    <col min="2820" max="2820" width="11.85546875" customWidth="1"/>
    <col min="2821" max="2822" width="11.42578125" customWidth="1"/>
    <col min="2823" max="2823" width="12.5703125" customWidth="1"/>
    <col min="3075" max="3075" width="13.85546875" customWidth="1"/>
    <col min="3076" max="3076" width="11.85546875" customWidth="1"/>
    <col min="3077" max="3078" width="11.42578125" customWidth="1"/>
    <col min="3079" max="3079" width="12.5703125" customWidth="1"/>
    <col min="3331" max="3331" width="13.85546875" customWidth="1"/>
    <col min="3332" max="3332" width="11.85546875" customWidth="1"/>
    <col min="3333" max="3334" width="11.42578125" customWidth="1"/>
    <col min="3335" max="3335" width="12.5703125" customWidth="1"/>
    <col min="3587" max="3587" width="13.85546875" customWidth="1"/>
    <col min="3588" max="3588" width="11.85546875" customWidth="1"/>
    <col min="3589" max="3590" width="11.42578125" customWidth="1"/>
    <col min="3591" max="3591" width="12.5703125" customWidth="1"/>
    <col min="3843" max="3843" width="13.85546875" customWidth="1"/>
    <col min="3844" max="3844" width="11.85546875" customWidth="1"/>
    <col min="3845" max="3846" width="11.42578125" customWidth="1"/>
    <col min="3847" max="3847" width="12.5703125" customWidth="1"/>
    <col min="4099" max="4099" width="13.85546875" customWidth="1"/>
    <col min="4100" max="4100" width="11.85546875" customWidth="1"/>
    <col min="4101" max="4102" width="11.42578125" customWidth="1"/>
    <col min="4103" max="4103" width="12.5703125" customWidth="1"/>
    <col min="4355" max="4355" width="13.85546875" customWidth="1"/>
    <col min="4356" max="4356" width="11.85546875" customWidth="1"/>
    <col min="4357" max="4358" width="11.42578125" customWidth="1"/>
    <col min="4359" max="4359" width="12.5703125" customWidth="1"/>
    <col min="4611" max="4611" width="13.85546875" customWidth="1"/>
    <col min="4612" max="4612" width="11.85546875" customWidth="1"/>
    <col min="4613" max="4614" width="11.42578125" customWidth="1"/>
    <col min="4615" max="4615" width="12.5703125" customWidth="1"/>
    <col min="4867" max="4867" width="13.85546875" customWidth="1"/>
    <col min="4868" max="4868" width="11.85546875" customWidth="1"/>
    <col min="4869" max="4870" width="11.42578125" customWidth="1"/>
    <col min="4871" max="4871" width="12.5703125" customWidth="1"/>
    <col min="5123" max="5123" width="13.85546875" customWidth="1"/>
    <col min="5124" max="5124" width="11.85546875" customWidth="1"/>
    <col min="5125" max="5126" width="11.42578125" customWidth="1"/>
    <col min="5127" max="5127" width="12.5703125" customWidth="1"/>
    <col min="5379" max="5379" width="13.85546875" customWidth="1"/>
    <col min="5380" max="5380" width="11.85546875" customWidth="1"/>
    <col min="5381" max="5382" width="11.42578125" customWidth="1"/>
    <col min="5383" max="5383" width="12.5703125" customWidth="1"/>
    <col min="5635" max="5635" width="13.85546875" customWidth="1"/>
    <col min="5636" max="5636" width="11.85546875" customWidth="1"/>
    <col min="5637" max="5638" width="11.42578125" customWidth="1"/>
    <col min="5639" max="5639" width="12.5703125" customWidth="1"/>
    <col min="5891" max="5891" width="13.85546875" customWidth="1"/>
    <col min="5892" max="5892" width="11.85546875" customWidth="1"/>
    <col min="5893" max="5894" width="11.42578125" customWidth="1"/>
    <col min="5895" max="5895" width="12.5703125" customWidth="1"/>
    <col min="6147" max="6147" width="13.85546875" customWidth="1"/>
    <col min="6148" max="6148" width="11.85546875" customWidth="1"/>
    <col min="6149" max="6150" width="11.42578125" customWidth="1"/>
    <col min="6151" max="6151" width="12.5703125" customWidth="1"/>
    <col min="6403" max="6403" width="13.85546875" customWidth="1"/>
    <col min="6404" max="6404" width="11.85546875" customWidth="1"/>
    <col min="6405" max="6406" width="11.42578125" customWidth="1"/>
    <col min="6407" max="6407" width="12.5703125" customWidth="1"/>
    <col min="6659" max="6659" width="13.85546875" customWidth="1"/>
    <col min="6660" max="6660" width="11.85546875" customWidth="1"/>
    <col min="6661" max="6662" width="11.42578125" customWidth="1"/>
    <col min="6663" max="6663" width="12.5703125" customWidth="1"/>
    <col min="6915" max="6915" width="13.85546875" customWidth="1"/>
    <col min="6916" max="6916" width="11.85546875" customWidth="1"/>
    <col min="6917" max="6918" width="11.42578125" customWidth="1"/>
    <col min="6919" max="6919" width="12.5703125" customWidth="1"/>
    <col min="7171" max="7171" width="13.85546875" customWidth="1"/>
    <col min="7172" max="7172" width="11.85546875" customWidth="1"/>
    <col min="7173" max="7174" width="11.42578125" customWidth="1"/>
    <col min="7175" max="7175" width="12.5703125" customWidth="1"/>
    <col min="7427" max="7427" width="13.85546875" customWidth="1"/>
    <col min="7428" max="7428" width="11.85546875" customWidth="1"/>
    <col min="7429" max="7430" width="11.42578125" customWidth="1"/>
    <col min="7431" max="7431" width="12.5703125" customWidth="1"/>
    <col min="7683" max="7683" width="13.85546875" customWidth="1"/>
    <col min="7684" max="7684" width="11.85546875" customWidth="1"/>
    <col min="7685" max="7686" width="11.42578125" customWidth="1"/>
    <col min="7687" max="7687" width="12.5703125" customWidth="1"/>
    <col min="7939" max="7939" width="13.85546875" customWidth="1"/>
    <col min="7940" max="7940" width="11.85546875" customWidth="1"/>
    <col min="7941" max="7942" width="11.42578125" customWidth="1"/>
    <col min="7943" max="7943" width="12.5703125" customWidth="1"/>
    <col min="8195" max="8195" width="13.85546875" customWidth="1"/>
    <col min="8196" max="8196" width="11.85546875" customWidth="1"/>
    <col min="8197" max="8198" width="11.42578125" customWidth="1"/>
    <col min="8199" max="8199" width="12.5703125" customWidth="1"/>
    <col min="8451" max="8451" width="13.85546875" customWidth="1"/>
    <col min="8452" max="8452" width="11.85546875" customWidth="1"/>
    <col min="8453" max="8454" width="11.42578125" customWidth="1"/>
    <col min="8455" max="8455" width="12.5703125" customWidth="1"/>
    <col min="8707" max="8707" width="13.85546875" customWidth="1"/>
    <col min="8708" max="8708" width="11.85546875" customWidth="1"/>
    <col min="8709" max="8710" width="11.42578125" customWidth="1"/>
    <col min="8711" max="8711" width="12.5703125" customWidth="1"/>
    <col min="8963" max="8963" width="13.85546875" customWidth="1"/>
    <col min="8964" max="8964" width="11.85546875" customWidth="1"/>
    <col min="8965" max="8966" width="11.42578125" customWidth="1"/>
    <col min="8967" max="8967" width="12.5703125" customWidth="1"/>
    <col min="9219" max="9219" width="13.85546875" customWidth="1"/>
    <col min="9220" max="9220" width="11.85546875" customWidth="1"/>
    <col min="9221" max="9222" width="11.42578125" customWidth="1"/>
    <col min="9223" max="9223" width="12.5703125" customWidth="1"/>
    <col min="9475" max="9475" width="13.85546875" customWidth="1"/>
    <col min="9476" max="9476" width="11.85546875" customWidth="1"/>
    <col min="9477" max="9478" width="11.42578125" customWidth="1"/>
    <col min="9479" max="9479" width="12.5703125" customWidth="1"/>
    <col min="9731" max="9731" width="13.85546875" customWidth="1"/>
    <col min="9732" max="9732" width="11.85546875" customWidth="1"/>
    <col min="9733" max="9734" width="11.42578125" customWidth="1"/>
    <col min="9735" max="9735" width="12.5703125" customWidth="1"/>
    <col min="9987" max="9987" width="13.85546875" customWidth="1"/>
    <col min="9988" max="9988" width="11.85546875" customWidth="1"/>
    <col min="9989" max="9990" width="11.42578125" customWidth="1"/>
    <col min="9991" max="9991" width="12.5703125" customWidth="1"/>
    <col min="10243" max="10243" width="13.85546875" customWidth="1"/>
    <col min="10244" max="10244" width="11.85546875" customWidth="1"/>
    <col min="10245" max="10246" width="11.42578125" customWidth="1"/>
    <col min="10247" max="10247" width="12.5703125" customWidth="1"/>
    <col min="10499" max="10499" width="13.85546875" customWidth="1"/>
    <col min="10500" max="10500" width="11.85546875" customWidth="1"/>
    <col min="10501" max="10502" width="11.42578125" customWidth="1"/>
    <col min="10503" max="10503" width="12.5703125" customWidth="1"/>
    <col min="10755" max="10755" width="13.85546875" customWidth="1"/>
    <col min="10756" max="10756" width="11.85546875" customWidth="1"/>
    <col min="10757" max="10758" width="11.42578125" customWidth="1"/>
    <col min="10759" max="10759" width="12.5703125" customWidth="1"/>
    <col min="11011" max="11011" width="13.85546875" customWidth="1"/>
    <col min="11012" max="11012" width="11.85546875" customWidth="1"/>
    <col min="11013" max="11014" width="11.42578125" customWidth="1"/>
    <col min="11015" max="11015" width="12.5703125" customWidth="1"/>
    <col min="11267" max="11267" width="13.85546875" customWidth="1"/>
    <col min="11268" max="11268" width="11.85546875" customWidth="1"/>
    <col min="11269" max="11270" width="11.42578125" customWidth="1"/>
    <col min="11271" max="11271" width="12.5703125" customWidth="1"/>
    <col min="11523" max="11523" width="13.85546875" customWidth="1"/>
    <col min="11524" max="11524" width="11.85546875" customWidth="1"/>
    <col min="11525" max="11526" width="11.42578125" customWidth="1"/>
    <col min="11527" max="11527" width="12.5703125" customWidth="1"/>
    <col min="11779" max="11779" width="13.85546875" customWidth="1"/>
    <col min="11780" max="11780" width="11.85546875" customWidth="1"/>
    <col min="11781" max="11782" width="11.42578125" customWidth="1"/>
    <col min="11783" max="11783" width="12.5703125" customWidth="1"/>
    <col min="12035" max="12035" width="13.85546875" customWidth="1"/>
    <col min="12036" max="12036" width="11.85546875" customWidth="1"/>
    <col min="12037" max="12038" width="11.42578125" customWidth="1"/>
    <col min="12039" max="12039" width="12.5703125" customWidth="1"/>
    <col min="12291" max="12291" width="13.85546875" customWidth="1"/>
    <col min="12292" max="12292" width="11.85546875" customWidth="1"/>
    <col min="12293" max="12294" width="11.42578125" customWidth="1"/>
    <col min="12295" max="12295" width="12.5703125" customWidth="1"/>
    <col min="12547" max="12547" width="13.85546875" customWidth="1"/>
    <col min="12548" max="12548" width="11.85546875" customWidth="1"/>
    <col min="12549" max="12550" width="11.42578125" customWidth="1"/>
    <col min="12551" max="12551" width="12.5703125" customWidth="1"/>
    <col min="12803" max="12803" width="13.85546875" customWidth="1"/>
    <col min="12804" max="12804" width="11.85546875" customWidth="1"/>
    <col min="12805" max="12806" width="11.42578125" customWidth="1"/>
    <col min="12807" max="12807" width="12.5703125" customWidth="1"/>
    <col min="13059" max="13059" width="13.85546875" customWidth="1"/>
    <col min="13060" max="13060" width="11.85546875" customWidth="1"/>
    <col min="13061" max="13062" width="11.42578125" customWidth="1"/>
    <col min="13063" max="13063" width="12.5703125" customWidth="1"/>
    <col min="13315" max="13315" width="13.85546875" customWidth="1"/>
    <col min="13316" max="13316" width="11.85546875" customWidth="1"/>
    <col min="13317" max="13318" width="11.42578125" customWidth="1"/>
    <col min="13319" max="13319" width="12.5703125" customWidth="1"/>
    <col min="13571" max="13571" width="13.85546875" customWidth="1"/>
    <col min="13572" max="13572" width="11.85546875" customWidth="1"/>
    <col min="13573" max="13574" width="11.42578125" customWidth="1"/>
    <col min="13575" max="13575" width="12.5703125" customWidth="1"/>
    <col min="13827" max="13827" width="13.85546875" customWidth="1"/>
    <col min="13828" max="13828" width="11.85546875" customWidth="1"/>
    <col min="13829" max="13830" width="11.42578125" customWidth="1"/>
    <col min="13831" max="13831" width="12.5703125" customWidth="1"/>
    <col min="14083" max="14083" width="13.85546875" customWidth="1"/>
    <col min="14084" max="14084" width="11.85546875" customWidth="1"/>
    <col min="14085" max="14086" width="11.42578125" customWidth="1"/>
    <col min="14087" max="14087" width="12.5703125" customWidth="1"/>
    <col min="14339" max="14339" width="13.85546875" customWidth="1"/>
    <col min="14340" max="14340" width="11.85546875" customWidth="1"/>
    <col min="14341" max="14342" width="11.42578125" customWidth="1"/>
    <col min="14343" max="14343" width="12.5703125" customWidth="1"/>
    <col min="14595" max="14595" width="13.85546875" customWidth="1"/>
    <col min="14596" max="14596" width="11.85546875" customWidth="1"/>
    <col min="14597" max="14598" width="11.42578125" customWidth="1"/>
    <col min="14599" max="14599" width="12.5703125" customWidth="1"/>
    <col min="14851" max="14851" width="13.85546875" customWidth="1"/>
    <col min="14852" max="14852" width="11.85546875" customWidth="1"/>
    <col min="14853" max="14854" width="11.42578125" customWidth="1"/>
    <col min="14855" max="14855" width="12.5703125" customWidth="1"/>
    <col min="15107" max="15107" width="13.85546875" customWidth="1"/>
    <col min="15108" max="15108" width="11.85546875" customWidth="1"/>
    <col min="15109" max="15110" width="11.42578125" customWidth="1"/>
    <col min="15111" max="15111" width="12.5703125" customWidth="1"/>
    <col min="15363" max="15363" width="13.85546875" customWidth="1"/>
    <col min="15364" max="15364" width="11.85546875" customWidth="1"/>
    <col min="15365" max="15366" width="11.42578125" customWidth="1"/>
    <col min="15367" max="15367" width="12.5703125" customWidth="1"/>
    <col min="15619" max="15619" width="13.85546875" customWidth="1"/>
    <col min="15620" max="15620" width="11.85546875" customWidth="1"/>
    <col min="15621" max="15622" width="11.42578125" customWidth="1"/>
    <col min="15623" max="15623" width="12.5703125" customWidth="1"/>
    <col min="15875" max="15875" width="13.85546875" customWidth="1"/>
    <col min="15876" max="15876" width="11.85546875" customWidth="1"/>
    <col min="15877" max="15878" width="11.42578125" customWidth="1"/>
    <col min="15879" max="15879" width="12.5703125" customWidth="1"/>
    <col min="16131" max="16131" width="13.85546875" customWidth="1"/>
    <col min="16132" max="16132" width="11.85546875" customWidth="1"/>
    <col min="16133" max="16134" width="11.42578125" customWidth="1"/>
    <col min="16135" max="16135" width="12.5703125" customWidth="1"/>
  </cols>
  <sheetData>
    <row r="1" spans="1:7">
      <c r="A1" s="280" t="s">
        <v>343</v>
      </c>
      <c r="B1" s="280"/>
      <c r="C1" s="280"/>
      <c r="D1" s="280"/>
      <c r="E1" s="280"/>
      <c r="F1" s="280"/>
      <c r="G1" s="280"/>
    </row>
    <row r="2" spans="1:7">
      <c r="A2" s="173"/>
      <c r="B2" s="173"/>
      <c r="C2" s="173"/>
      <c r="D2" s="173"/>
      <c r="E2" s="173"/>
      <c r="F2" s="173"/>
      <c r="G2" s="173"/>
    </row>
    <row r="3" spans="1:7">
      <c r="A3" s="278" t="s">
        <v>102</v>
      </c>
      <c r="B3" s="278"/>
      <c r="C3" s="278"/>
      <c r="D3" s="278"/>
      <c r="E3" s="278"/>
      <c r="F3" s="278"/>
      <c r="G3" s="278"/>
    </row>
    <row r="4" spans="1:7" ht="17.25" customHeight="1">
      <c r="A4" s="328" t="s">
        <v>128</v>
      </c>
      <c r="B4" s="328"/>
      <c r="C4" s="328"/>
      <c r="D4" s="328"/>
      <c r="E4" s="328"/>
      <c r="F4" s="328"/>
      <c r="G4" s="328"/>
    </row>
    <row r="5" spans="1:7">
      <c r="A5" s="329" t="s">
        <v>100</v>
      </c>
      <c r="B5" s="330"/>
      <c r="C5" s="330"/>
      <c r="D5" s="331"/>
      <c r="E5" s="277" t="s">
        <v>286</v>
      </c>
      <c r="F5" s="277"/>
      <c r="G5" s="277"/>
    </row>
    <row r="6" spans="1:7" ht="21" customHeight="1">
      <c r="A6" s="347" t="s">
        <v>154</v>
      </c>
      <c r="B6" s="348"/>
      <c r="C6" s="348"/>
      <c r="D6" s="348"/>
      <c r="E6" s="348"/>
      <c r="F6" s="348"/>
      <c r="G6" s="348"/>
    </row>
    <row r="7" spans="1:7" ht="16.5" customHeight="1">
      <c r="A7" s="290" t="s">
        <v>3</v>
      </c>
      <c r="B7" s="290"/>
      <c r="C7" s="290"/>
      <c r="D7" s="290"/>
      <c r="E7" s="289" t="s">
        <v>128</v>
      </c>
      <c r="F7" s="289"/>
      <c r="G7" s="289"/>
    </row>
    <row r="8" spans="1:7" ht="42" customHeight="1">
      <c r="A8" s="290"/>
      <c r="B8" s="290"/>
      <c r="C8" s="290"/>
      <c r="D8" s="290"/>
      <c r="E8" s="91" t="s">
        <v>319</v>
      </c>
      <c r="F8" s="91" t="s">
        <v>256</v>
      </c>
      <c r="G8" s="177" t="s">
        <v>6</v>
      </c>
    </row>
    <row r="9" spans="1:7" s="31" customFormat="1">
      <c r="A9" s="255" t="s">
        <v>24</v>
      </c>
      <c r="B9" s="255"/>
      <c r="C9" s="255"/>
      <c r="D9" s="255"/>
      <c r="E9" s="97">
        <f>SUM(E10:E13)</f>
        <v>4215</v>
      </c>
      <c r="F9" s="97">
        <f>SUM(F10:F13)</f>
        <v>0</v>
      </c>
      <c r="G9" s="97">
        <f>SUM(E9:F9)</f>
        <v>4215</v>
      </c>
    </row>
    <row r="10" spans="1:7">
      <c r="A10" s="251" t="s">
        <v>11</v>
      </c>
      <c r="B10" s="251"/>
      <c r="C10" s="251"/>
      <c r="D10" s="251"/>
      <c r="E10" s="88"/>
      <c r="F10" s="88"/>
      <c r="G10" s="96">
        <f>SUM(E10:F10)</f>
        <v>0</v>
      </c>
    </row>
    <row r="11" spans="1:7">
      <c r="A11" s="265" t="s">
        <v>12</v>
      </c>
      <c r="B11" s="265"/>
      <c r="C11" s="265"/>
      <c r="D11" s="265"/>
      <c r="E11" s="88">
        <v>4215</v>
      </c>
      <c r="F11" s="88"/>
      <c r="G11" s="96">
        <f>SUM(E11:F11)</f>
        <v>4215</v>
      </c>
    </row>
    <row r="12" spans="1:7">
      <c r="A12" s="251" t="s">
        <v>17</v>
      </c>
      <c r="B12" s="251"/>
      <c r="C12" s="251"/>
      <c r="D12" s="251"/>
      <c r="E12" s="88"/>
      <c r="F12" s="88"/>
      <c r="G12" s="96">
        <f>SUM(E12:F12)</f>
        <v>0</v>
      </c>
    </row>
    <row r="13" spans="1:7">
      <c r="A13" s="251" t="s">
        <v>25</v>
      </c>
      <c r="B13" s="251"/>
      <c r="C13" s="251"/>
      <c r="D13" s="251"/>
      <c r="E13" s="88"/>
      <c r="F13" s="88"/>
      <c r="G13" s="96">
        <f>SUM(E13:F13)</f>
        <v>0</v>
      </c>
    </row>
    <row r="14" spans="1:7">
      <c r="A14" s="264"/>
      <c r="B14" s="264"/>
      <c r="C14" s="264"/>
      <c r="D14" s="264"/>
      <c r="E14" s="88"/>
      <c r="F14" s="88"/>
      <c r="G14" s="96"/>
    </row>
    <row r="15" spans="1:7">
      <c r="A15" s="264"/>
      <c r="B15" s="264"/>
      <c r="C15" s="264"/>
      <c r="D15" s="264"/>
      <c r="E15" s="88"/>
      <c r="F15" s="88"/>
      <c r="G15" s="96"/>
    </row>
    <row r="16" spans="1:7" s="31" customFormat="1">
      <c r="A16" s="254" t="s">
        <v>141</v>
      </c>
      <c r="B16" s="254"/>
      <c r="C16" s="254"/>
      <c r="D16" s="254"/>
      <c r="E16" s="89"/>
      <c r="F16" s="89"/>
      <c r="G16" s="97">
        <f>SUM(E16:F16)</f>
        <v>0</v>
      </c>
    </row>
    <row r="17" spans="1:7">
      <c r="A17" s="293"/>
      <c r="B17" s="293"/>
      <c r="C17" s="293"/>
      <c r="D17" s="293"/>
      <c r="E17" s="88"/>
      <c r="F17" s="88"/>
      <c r="G17" s="96"/>
    </row>
    <row r="18" spans="1:7">
      <c r="A18" s="293"/>
      <c r="B18" s="293"/>
      <c r="C18" s="293"/>
      <c r="D18" s="293"/>
      <c r="E18" s="88"/>
      <c r="F18" s="88"/>
      <c r="G18" s="96"/>
    </row>
    <row r="19" spans="1:7" s="31" customFormat="1">
      <c r="A19" s="297" t="s">
        <v>123</v>
      </c>
      <c r="B19" s="297"/>
      <c r="C19" s="297"/>
      <c r="D19" s="297"/>
      <c r="E19" s="89"/>
      <c r="F19" s="89"/>
      <c r="G19" s="97">
        <f>SUM(E19:F19)</f>
        <v>0</v>
      </c>
    </row>
    <row r="20" spans="1:7">
      <c r="A20" s="298"/>
      <c r="B20" s="298"/>
      <c r="C20" s="298"/>
      <c r="D20" s="298"/>
      <c r="E20" s="88"/>
      <c r="F20" s="88"/>
      <c r="G20" s="96"/>
    </row>
    <row r="21" spans="1:7">
      <c r="A21" s="297"/>
      <c r="B21" s="297"/>
      <c r="C21" s="297"/>
      <c r="D21" s="297"/>
      <c r="E21" s="88"/>
      <c r="F21" s="88"/>
      <c r="G21" s="96"/>
    </row>
    <row r="22" spans="1:7" s="31" customFormat="1" ht="22.5" customHeight="1">
      <c r="A22" s="294" t="s">
        <v>124</v>
      </c>
      <c r="B22" s="294"/>
      <c r="C22" s="294"/>
      <c r="D22" s="294"/>
      <c r="E22" s="89">
        <f>+E9+E16+E19</f>
        <v>4215</v>
      </c>
      <c r="F22" s="89">
        <f>+F9+F16+F19</f>
        <v>0</v>
      </c>
      <c r="G22" s="97">
        <f>SUM(E22:F22)</f>
        <v>4215</v>
      </c>
    </row>
    <row r="23" spans="1:7">
      <c r="A23" s="254"/>
      <c r="B23" s="254"/>
      <c r="C23" s="254"/>
      <c r="D23" s="254"/>
      <c r="E23" s="89"/>
      <c r="F23" s="88"/>
      <c r="G23" s="96"/>
    </row>
    <row r="24" spans="1:7">
      <c r="A24" s="333" t="s">
        <v>50</v>
      </c>
      <c r="B24" s="334"/>
      <c r="C24" s="334"/>
      <c r="D24" s="335"/>
      <c r="E24" s="89"/>
      <c r="F24" s="88"/>
      <c r="G24" s="96">
        <f>SUM(E24:F24)</f>
        <v>0</v>
      </c>
    </row>
    <row r="25" spans="1:7" ht="23.25" customHeight="1">
      <c r="A25" s="260" t="s">
        <v>84</v>
      </c>
      <c r="B25" s="260"/>
      <c r="C25" s="260"/>
      <c r="D25" s="260"/>
      <c r="E25" s="88"/>
      <c r="F25" s="88"/>
      <c r="G25" s="96">
        <f>SUM(E25:F25)</f>
        <v>0</v>
      </c>
    </row>
    <row r="26" spans="1:7">
      <c r="A26" s="251" t="s">
        <v>98</v>
      </c>
      <c r="B26" s="251"/>
      <c r="C26" s="251"/>
      <c r="D26" s="251"/>
      <c r="E26" s="89"/>
      <c r="F26" s="88">
        <v>10229</v>
      </c>
      <c r="G26" s="96">
        <f>SUM(E26:F26)</f>
        <v>10229</v>
      </c>
    </row>
    <row r="27" spans="1:7">
      <c r="A27" s="251"/>
      <c r="B27" s="251"/>
      <c r="C27" s="251"/>
      <c r="D27" s="251"/>
      <c r="E27" s="88"/>
      <c r="F27" s="88"/>
      <c r="G27" s="96"/>
    </row>
    <row r="28" spans="1:7">
      <c r="A28" s="251"/>
      <c r="B28" s="251"/>
      <c r="C28" s="251"/>
      <c r="D28" s="251"/>
      <c r="E28" s="88"/>
      <c r="F28" s="88"/>
      <c r="G28" s="96"/>
    </row>
    <row r="29" spans="1:7" s="31" customFormat="1">
      <c r="A29" s="254" t="s">
        <v>126</v>
      </c>
      <c r="B29" s="254"/>
      <c r="C29" s="254"/>
      <c r="D29" s="254"/>
      <c r="E29" s="89">
        <f>+E24+E25+E26</f>
        <v>0</v>
      </c>
      <c r="F29" s="89">
        <f>+F24+F25+F26</f>
        <v>10229</v>
      </c>
      <c r="G29" s="97">
        <f>SUM(E29:F29)</f>
        <v>10229</v>
      </c>
    </row>
    <row r="30" spans="1:7">
      <c r="A30" s="277"/>
      <c r="B30" s="277"/>
      <c r="C30" s="277"/>
      <c r="D30" s="277"/>
      <c r="E30" s="89"/>
      <c r="F30" s="88"/>
      <c r="G30" s="96"/>
    </row>
    <row r="31" spans="1:7">
      <c r="A31" s="277"/>
      <c r="B31" s="277"/>
      <c r="C31" s="277"/>
      <c r="D31" s="277"/>
      <c r="E31" s="89"/>
      <c r="F31" s="88"/>
      <c r="G31" s="96"/>
    </row>
    <row r="32" spans="1:7" s="31" customFormat="1">
      <c r="A32" s="254" t="s">
        <v>87</v>
      </c>
      <c r="B32" s="254"/>
      <c r="C32" s="254"/>
      <c r="D32" s="254"/>
      <c r="E32" s="89">
        <f>+E22+E29</f>
        <v>4215</v>
      </c>
      <c r="F32" s="89">
        <f>+F22+F29</f>
        <v>10229</v>
      </c>
      <c r="G32" s="97">
        <f>SUM(E32:F32)</f>
        <v>14444</v>
      </c>
    </row>
    <row r="33" spans="1:7" ht="24.75" customHeight="1">
      <c r="A33" s="347" t="s">
        <v>153</v>
      </c>
      <c r="B33" s="347"/>
      <c r="C33" s="347"/>
      <c r="D33" s="347"/>
      <c r="E33" s="347"/>
      <c r="F33" s="347"/>
      <c r="G33" s="347"/>
    </row>
    <row r="34" spans="1:7">
      <c r="A34" s="254" t="s">
        <v>22</v>
      </c>
      <c r="B34" s="254"/>
      <c r="C34" s="254"/>
      <c r="D34" s="254"/>
      <c r="E34" s="96"/>
      <c r="F34" s="96"/>
      <c r="G34" s="96"/>
    </row>
    <row r="35" spans="1:7">
      <c r="A35" s="296" t="s">
        <v>13</v>
      </c>
      <c r="B35" s="296"/>
      <c r="C35" s="296"/>
      <c r="D35" s="296"/>
      <c r="E35" s="88"/>
      <c r="F35" s="88"/>
      <c r="G35" s="96"/>
    </row>
    <row r="36" spans="1:7">
      <c r="A36" s="314"/>
      <c r="B36" s="314"/>
      <c r="C36" s="314"/>
      <c r="D36" s="314"/>
      <c r="E36" s="88"/>
      <c r="F36" s="88"/>
      <c r="G36" s="96"/>
    </row>
    <row r="37" spans="1:7">
      <c r="A37" s="314"/>
      <c r="B37" s="314"/>
      <c r="C37" s="314"/>
      <c r="D37" s="314"/>
      <c r="E37" s="88"/>
      <c r="F37" s="88"/>
      <c r="G37" s="96"/>
    </row>
    <row r="38" spans="1:7">
      <c r="A38" s="317" t="s">
        <v>114</v>
      </c>
      <c r="B38" s="317"/>
      <c r="C38" s="317"/>
      <c r="D38" s="317"/>
      <c r="E38" s="88"/>
      <c r="F38" s="88"/>
      <c r="G38" s="96"/>
    </row>
    <row r="39" spans="1:7">
      <c r="A39" s="316"/>
      <c r="B39" s="316"/>
      <c r="C39" s="316"/>
      <c r="D39" s="316"/>
      <c r="E39" s="96"/>
      <c r="F39" s="96"/>
      <c r="G39" s="96"/>
    </row>
    <row r="40" spans="1:7">
      <c r="A40" s="336"/>
      <c r="B40" s="337"/>
      <c r="C40" s="337"/>
      <c r="D40" s="338"/>
      <c r="E40" s="88"/>
      <c r="F40" s="88"/>
      <c r="G40" s="96"/>
    </row>
    <row r="41" spans="1:7">
      <c r="A41" s="313" t="s">
        <v>119</v>
      </c>
      <c r="B41" s="313"/>
      <c r="C41" s="313"/>
      <c r="D41" s="313"/>
      <c r="E41" s="88"/>
      <c r="F41" s="88"/>
      <c r="G41" s="96"/>
    </row>
    <row r="42" spans="1:7">
      <c r="A42" s="339"/>
      <c r="B42" s="340"/>
      <c r="C42" s="340"/>
      <c r="D42" s="341"/>
      <c r="E42" s="88"/>
      <c r="F42" s="88"/>
      <c r="G42" s="96"/>
    </row>
    <row r="43" spans="1:7">
      <c r="A43" s="254"/>
      <c r="B43" s="254"/>
      <c r="C43" s="254"/>
      <c r="D43" s="254"/>
      <c r="E43" s="88"/>
      <c r="F43" s="88"/>
      <c r="G43" s="96"/>
    </row>
    <row r="44" spans="1:7">
      <c r="A44" s="297" t="s">
        <v>30</v>
      </c>
      <c r="B44" s="297"/>
      <c r="C44" s="297"/>
      <c r="D44" s="297"/>
      <c r="E44" s="96"/>
      <c r="F44" s="96"/>
      <c r="G44" s="96"/>
    </row>
    <row r="45" spans="1:7">
      <c r="A45" s="298"/>
      <c r="B45" s="298"/>
      <c r="C45" s="298"/>
      <c r="D45" s="298"/>
      <c r="E45" s="88"/>
      <c r="F45" s="88"/>
      <c r="G45" s="96"/>
    </row>
    <row r="46" spans="1:7">
      <c r="A46" s="251"/>
      <c r="B46" s="251"/>
      <c r="C46" s="251"/>
      <c r="D46" s="251"/>
      <c r="E46" s="88"/>
      <c r="F46" s="88"/>
      <c r="G46" s="96"/>
    </row>
    <row r="47" spans="1:7" ht="22.5" customHeight="1">
      <c r="A47" s="294" t="s">
        <v>125</v>
      </c>
      <c r="B47" s="294"/>
      <c r="C47" s="294"/>
      <c r="D47" s="294"/>
      <c r="E47" s="88"/>
      <c r="F47" s="88"/>
      <c r="G47" s="96"/>
    </row>
    <row r="48" spans="1:7">
      <c r="A48" s="254"/>
      <c r="B48" s="254"/>
      <c r="C48" s="254"/>
      <c r="D48" s="254"/>
      <c r="E48" s="96"/>
      <c r="F48" s="96"/>
      <c r="G48" s="96"/>
    </row>
    <row r="49" spans="1:7">
      <c r="A49" s="296" t="s">
        <v>50</v>
      </c>
      <c r="B49" s="296"/>
      <c r="C49" s="296"/>
      <c r="D49" s="296"/>
      <c r="E49" s="88"/>
      <c r="F49" s="88"/>
      <c r="G49" s="96"/>
    </row>
    <row r="50" spans="1:7" ht="22.5" customHeight="1">
      <c r="A50" s="260" t="s">
        <v>84</v>
      </c>
      <c r="B50" s="260"/>
      <c r="C50" s="260"/>
      <c r="D50" s="260"/>
      <c r="E50" s="88"/>
      <c r="F50" s="88"/>
      <c r="G50" s="96"/>
    </row>
    <row r="51" spans="1:7">
      <c r="A51" s="251" t="s">
        <v>98</v>
      </c>
      <c r="B51" s="251"/>
      <c r="C51" s="251"/>
      <c r="D51" s="251"/>
      <c r="E51" s="88"/>
      <c r="F51" s="88"/>
      <c r="G51" s="96"/>
    </row>
    <row r="52" spans="1:7">
      <c r="A52" s="264"/>
      <c r="B52" s="264"/>
      <c r="C52" s="264"/>
      <c r="D52" s="264"/>
      <c r="E52" s="88"/>
      <c r="F52" s="88"/>
      <c r="G52" s="96"/>
    </row>
    <row r="53" spans="1:7">
      <c r="A53" s="254" t="s">
        <v>99</v>
      </c>
      <c r="B53" s="254"/>
      <c r="C53" s="254"/>
      <c r="D53" s="254"/>
      <c r="E53" s="96"/>
      <c r="F53" s="96"/>
      <c r="G53" s="96"/>
    </row>
    <row r="54" spans="1:7">
      <c r="A54" s="277"/>
      <c r="B54" s="277"/>
      <c r="C54" s="277"/>
      <c r="D54" s="277"/>
      <c r="E54" s="88"/>
      <c r="F54" s="88"/>
      <c r="G54" s="96"/>
    </row>
    <row r="55" spans="1:7">
      <c r="A55" s="254" t="s">
        <v>97</v>
      </c>
      <c r="B55" s="254"/>
      <c r="C55" s="254"/>
      <c r="D55" s="254"/>
      <c r="E55" s="88"/>
      <c r="F55" s="88"/>
      <c r="G55" s="96"/>
    </row>
  </sheetData>
  <mergeCells count="55">
    <mergeCell ref="A55:D55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G33"/>
    <mergeCell ref="A34:D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G1"/>
    <mergeCell ref="A3:G3"/>
    <mergeCell ref="A4:G4"/>
    <mergeCell ref="A5:D5"/>
    <mergeCell ref="E5:G5"/>
    <mergeCell ref="A6:G6"/>
    <mergeCell ref="A7:D8"/>
    <mergeCell ref="E7:G7"/>
    <mergeCell ref="A9:D9"/>
    <mergeCell ref="A10:D10"/>
    <mergeCell ref="A11:D11"/>
  </mergeCells>
  <pageMargins left="0.47244094488188981" right="0.47244094488188981" top="0.43307086614173229" bottom="0.31496062992125984" header="0.35433070866141736" footer="0.23622047244094491"/>
  <pageSetup paperSize="9" scale="95" orientation="portrait" r:id="rId1"/>
  <headerFooter alignWithMargins="0">
    <oddHeader>&amp;LMESELILGET VÁROSI ÖNKORMÁNYZATI BÖLCSŐDE</oddHeader>
    <oddFooter>&amp;LVeresegyház, 2013. Február 07.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G55"/>
  <sheetViews>
    <sheetView workbookViewId="0">
      <selection activeCell="J18" sqref="J18"/>
    </sheetView>
  </sheetViews>
  <sheetFormatPr defaultRowHeight="12.75"/>
  <cols>
    <col min="4" max="4" width="13.85546875" customWidth="1"/>
    <col min="5" max="5" width="12.28515625" customWidth="1"/>
    <col min="6" max="6" width="11.42578125" customWidth="1"/>
    <col min="7" max="7" width="13.85546875" customWidth="1"/>
    <col min="260" max="260" width="13.85546875" customWidth="1"/>
    <col min="261" max="261" width="12.28515625" customWidth="1"/>
    <col min="262" max="262" width="11.42578125" customWidth="1"/>
    <col min="263" max="263" width="13.85546875" customWidth="1"/>
    <col min="516" max="516" width="13.85546875" customWidth="1"/>
    <col min="517" max="517" width="12.28515625" customWidth="1"/>
    <col min="518" max="518" width="11.42578125" customWidth="1"/>
    <col min="519" max="519" width="13.85546875" customWidth="1"/>
    <col min="772" max="772" width="13.85546875" customWidth="1"/>
    <col min="773" max="773" width="12.28515625" customWidth="1"/>
    <col min="774" max="774" width="11.42578125" customWidth="1"/>
    <col min="775" max="775" width="13.85546875" customWidth="1"/>
    <col min="1028" max="1028" width="13.85546875" customWidth="1"/>
    <col min="1029" max="1029" width="12.28515625" customWidth="1"/>
    <col min="1030" max="1030" width="11.42578125" customWidth="1"/>
    <col min="1031" max="1031" width="13.85546875" customWidth="1"/>
    <col min="1284" max="1284" width="13.85546875" customWidth="1"/>
    <col min="1285" max="1285" width="12.28515625" customWidth="1"/>
    <col min="1286" max="1286" width="11.42578125" customWidth="1"/>
    <col min="1287" max="1287" width="13.85546875" customWidth="1"/>
    <col min="1540" max="1540" width="13.85546875" customWidth="1"/>
    <col min="1541" max="1541" width="12.28515625" customWidth="1"/>
    <col min="1542" max="1542" width="11.42578125" customWidth="1"/>
    <col min="1543" max="1543" width="13.85546875" customWidth="1"/>
    <col min="1796" max="1796" width="13.85546875" customWidth="1"/>
    <col min="1797" max="1797" width="12.28515625" customWidth="1"/>
    <col min="1798" max="1798" width="11.42578125" customWidth="1"/>
    <col min="1799" max="1799" width="13.85546875" customWidth="1"/>
    <col min="2052" max="2052" width="13.85546875" customWidth="1"/>
    <col min="2053" max="2053" width="12.28515625" customWidth="1"/>
    <col min="2054" max="2054" width="11.42578125" customWidth="1"/>
    <col min="2055" max="2055" width="13.85546875" customWidth="1"/>
    <col min="2308" max="2308" width="13.85546875" customWidth="1"/>
    <col min="2309" max="2309" width="12.28515625" customWidth="1"/>
    <col min="2310" max="2310" width="11.42578125" customWidth="1"/>
    <col min="2311" max="2311" width="13.85546875" customWidth="1"/>
    <col min="2564" max="2564" width="13.85546875" customWidth="1"/>
    <col min="2565" max="2565" width="12.28515625" customWidth="1"/>
    <col min="2566" max="2566" width="11.42578125" customWidth="1"/>
    <col min="2567" max="2567" width="13.85546875" customWidth="1"/>
    <col min="2820" max="2820" width="13.85546875" customWidth="1"/>
    <col min="2821" max="2821" width="12.28515625" customWidth="1"/>
    <col min="2822" max="2822" width="11.42578125" customWidth="1"/>
    <col min="2823" max="2823" width="13.85546875" customWidth="1"/>
    <col min="3076" max="3076" width="13.85546875" customWidth="1"/>
    <col min="3077" max="3077" width="12.28515625" customWidth="1"/>
    <col min="3078" max="3078" width="11.42578125" customWidth="1"/>
    <col min="3079" max="3079" width="13.85546875" customWidth="1"/>
    <col min="3332" max="3332" width="13.85546875" customWidth="1"/>
    <col min="3333" max="3333" width="12.28515625" customWidth="1"/>
    <col min="3334" max="3334" width="11.42578125" customWidth="1"/>
    <col min="3335" max="3335" width="13.85546875" customWidth="1"/>
    <col min="3588" max="3588" width="13.85546875" customWidth="1"/>
    <col min="3589" max="3589" width="12.28515625" customWidth="1"/>
    <col min="3590" max="3590" width="11.42578125" customWidth="1"/>
    <col min="3591" max="3591" width="13.85546875" customWidth="1"/>
    <col min="3844" max="3844" width="13.85546875" customWidth="1"/>
    <col min="3845" max="3845" width="12.28515625" customWidth="1"/>
    <col min="3846" max="3846" width="11.42578125" customWidth="1"/>
    <col min="3847" max="3847" width="13.85546875" customWidth="1"/>
    <col min="4100" max="4100" width="13.85546875" customWidth="1"/>
    <col min="4101" max="4101" width="12.28515625" customWidth="1"/>
    <col min="4102" max="4102" width="11.42578125" customWidth="1"/>
    <col min="4103" max="4103" width="13.85546875" customWidth="1"/>
    <col min="4356" max="4356" width="13.85546875" customWidth="1"/>
    <col min="4357" max="4357" width="12.28515625" customWidth="1"/>
    <col min="4358" max="4358" width="11.42578125" customWidth="1"/>
    <col min="4359" max="4359" width="13.85546875" customWidth="1"/>
    <col min="4612" max="4612" width="13.85546875" customWidth="1"/>
    <col min="4613" max="4613" width="12.28515625" customWidth="1"/>
    <col min="4614" max="4614" width="11.42578125" customWidth="1"/>
    <col min="4615" max="4615" width="13.85546875" customWidth="1"/>
    <col min="4868" max="4868" width="13.85546875" customWidth="1"/>
    <col min="4869" max="4869" width="12.28515625" customWidth="1"/>
    <col min="4870" max="4870" width="11.42578125" customWidth="1"/>
    <col min="4871" max="4871" width="13.85546875" customWidth="1"/>
    <col min="5124" max="5124" width="13.85546875" customWidth="1"/>
    <col min="5125" max="5125" width="12.28515625" customWidth="1"/>
    <col min="5126" max="5126" width="11.42578125" customWidth="1"/>
    <col min="5127" max="5127" width="13.85546875" customWidth="1"/>
    <col min="5380" max="5380" width="13.85546875" customWidth="1"/>
    <col min="5381" max="5381" width="12.28515625" customWidth="1"/>
    <col min="5382" max="5382" width="11.42578125" customWidth="1"/>
    <col min="5383" max="5383" width="13.85546875" customWidth="1"/>
    <col min="5636" max="5636" width="13.85546875" customWidth="1"/>
    <col min="5637" max="5637" width="12.28515625" customWidth="1"/>
    <col min="5638" max="5638" width="11.42578125" customWidth="1"/>
    <col min="5639" max="5639" width="13.85546875" customWidth="1"/>
    <col min="5892" max="5892" width="13.85546875" customWidth="1"/>
    <col min="5893" max="5893" width="12.28515625" customWidth="1"/>
    <col min="5894" max="5894" width="11.42578125" customWidth="1"/>
    <col min="5895" max="5895" width="13.85546875" customWidth="1"/>
    <col min="6148" max="6148" width="13.85546875" customWidth="1"/>
    <col min="6149" max="6149" width="12.28515625" customWidth="1"/>
    <col min="6150" max="6150" width="11.42578125" customWidth="1"/>
    <col min="6151" max="6151" width="13.85546875" customWidth="1"/>
    <col min="6404" max="6404" width="13.85546875" customWidth="1"/>
    <col min="6405" max="6405" width="12.28515625" customWidth="1"/>
    <col min="6406" max="6406" width="11.42578125" customWidth="1"/>
    <col min="6407" max="6407" width="13.85546875" customWidth="1"/>
    <col min="6660" max="6660" width="13.85546875" customWidth="1"/>
    <col min="6661" max="6661" width="12.28515625" customWidth="1"/>
    <col min="6662" max="6662" width="11.42578125" customWidth="1"/>
    <col min="6663" max="6663" width="13.85546875" customWidth="1"/>
    <col min="6916" max="6916" width="13.85546875" customWidth="1"/>
    <col min="6917" max="6917" width="12.28515625" customWidth="1"/>
    <col min="6918" max="6918" width="11.42578125" customWidth="1"/>
    <col min="6919" max="6919" width="13.85546875" customWidth="1"/>
    <col min="7172" max="7172" width="13.85546875" customWidth="1"/>
    <col min="7173" max="7173" width="12.28515625" customWidth="1"/>
    <col min="7174" max="7174" width="11.42578125" customWidth="1"/>
    <col min="7175" max="7175" width="13.85546875" customWidth="1"/>
    <col min="7428" max="7428" width="13.85546875" customWidth="1"/>
    <col min="7429" max="7429" width="12.28515625" customWidth="1"/>
    <col min="7430" max="7430" width="11.42578125" customWidth="1"/>
    <col min="7431" max="7431" width="13.85546875" customWidth="1"/>
    <col min="7684" max="7684" width="13.85546875" customWidth="1"/>
    <col min="7685" max="7685" width="12.28515625" customWidth="1"/>
    <col min="7686" max="7686" width="11.42578125" customWidth="1"/>
    <col min="7687" max="7687" width="13.85546875" customWidth="1"/>
    <col min="7940" max="7940" width="13.85546875" customWidth="1"/>
    <col min="7941" max="7941" width="12.28515625" customWidth="1"/>
    <col min="7942" max="7942" width="11.42578125" customWidth="1"/>
    <col min="7943" max="7943" width="13.85546875" customWidth="1"/>
    <col min="8196" max="8196" width="13.85546875" customWidth="1"/>
    <col min="8197" max="8197" width="12.28515625" customWidth="1"/>
    <col min="8198" max="8198" width="11.42578125" customWidth="1"/>
    <col min="8199" max="8199" width="13.85546875" customWidth="1"/>
    <col min="8452" max="8452" width="13.85546875" customWidth="1"/>
    <col min="8453" max="8453" width="12.28515625" customWidth="1"/>
    <col min="8454" max="8454" width="11.42578125" customWidth="1"/>
    <col min="8455" max="8455" width="13.85546875" customWidth="1"/>
    <col min="8708" max="8708" width="13.85546875" customWidth="1"/>
    <col min="8709" max="8709" width="12.28515625" customWidth="1"/>
    <col min="8710" max="8710" width="11.42578125" customWidth="1"/>
    <col min="8711" max="8711" width="13.85546875" customWidth="1"/>
    <col min="8964" max="8964" width="13.85546875" customWidth="1"/>
    <col min="8965" max="8965" width="12.28515625" customWidth="1"/>
    <col min="8966" max="8966" width="11.42578125" customWidth="1"/>
    <col min="8967" max="8967" width="13.85546875" customWidth="1"/>
    <col min="9220" max="9220" width="13.85546875" customWidth="1"/>
    <col min="9221" max="9221" width="12.28515625" customWidth="1"/>
    <col min="9222" max="9222" width="11.42578125" customWidth="1"/>
    <col min="9223" max="9223" width="13.85546875" customWidth="1"/>
    <col min="9476" max="9476" width="13.85546875" customWidth="1"/>
    <col min="9477" max="9477" width="12.28515625" customWidth="1"/>
    <col min="9478" max="9478" width="11.42578125" customWidth="1"/>
    <col min="9479" max="9479" width="13.85546875" customWidth="1"/>
    <col min="9732" max="9732" width="13.85546875" customWidth="1"/>
    <col min="9733" max="9733" width="12.28515625" customWidth="1"/>
    <col min="9734" max="9734" width="11.42578125" customWidth="1"/>
    <col min="9735" max="9735" width="13.85546875" customWidth="1"/>
    <col min="9988" max="9988" width="13.85546875" customWidth="1"/>
    <col min="9989" max="9989" width="12.28515625" customWidth="1"/>
    <col min="9990" max="9990" width="11.42578125" customWidth="1"/>
    <col min="9991" max="9991" width="13.85546875" customWidth="1"/>
    <col min="10244" max="10244" width="13.85546875" customWidth="1"/>
    <col min="10245" max="10245" width="12.28515625" customWidth="1"/>
    <col min="10246" max="10246" width="11.42578125" customWidth="1"/>
    <col min="10247" max="10247" width="13.85546875" customWidth="1"/>
    <col min="10500" max="10500" width="13.85546875" customWidth="1"/>
    <col min="10501" max="10501" width="12.28515625" customWidth="1"/>
    <col min="10502" max="10502" width="11.42578125" customWidth="1"/>
    <col min="10503" max="10503" width="13.85546875" customWidth="1"/>
    <col min="10756" max="10756" width="13.85546875" customWidth="1"/>
    <col min="10757" max="10757" width="12.28515625" customWidth="1"/>
    <col min="10758" max="10758" width="11.42578125" customWidth="1"/>
    <col min="10759" max="10759" width="13.85546875" customWidth="1"/>
    <col min="11012" max="11012" width="13.85546875" customWidth="1"/>
    <col min="11013" max="11013" width="12.28515625" customWidth="1"/>
    <col min="11014" max="11014" width="11.42578125" customWidth="1"/>
    <col min="11015" max="11015" width="13.85546875" customWidth="1"/>
    <col min="11268" max="11268" width="13.85546875" customWidth="1"/>
    <col min="11269" max="11269" width="12.28515625" customWidth="1"/>
    <col min="11270" max="11270" width="11.42578125" customWidth="1"/>
    <col min="11271" max="11271" width="13.85546875" customWidth="1"/>
    <col min="11524" max="11524" width="13.85546875" customWidth="1"/>
    <col min="11525" max="11525" width="12.28515625" customWidth="1"/>
    <col min="11526" max="11526" width="11.42578125" customWidth="1"/>
    <col min="11527" max="11527" width="13.85546875" customWidth="1"/>
    <col min="11780" max="11780" width="13.85546875" customWidth="1"/>
    <col min="11781" max="11781" width="12.28515625" customWidth="1"/>
    <col min="11782" max="11782" width="11.42578125" customWidth="1"/>
    <col min="11783" max="11783" width="13.85546875" customWidth="1"/>
    <col min="12036" max="12036" width="13.85546875" customWidth="1"/>
    <col min="12037" max="12037" width="12.28515625" customWidth="1"/>
    <col min="12038" max="12038" width="11.42578125" customWidth="1"/>
    <col min="12039" max="12039" width="13.85546875" customWidth="1"/>
    <col min="12292" max="12292" width="13.85546875" customWidth="1"/>
    <col min="12293" max="12293" width="12.28515625" customWidth="1"/>
    <col min="12294" max="12294" width="11.42578125" customWidth="1"/>
    <col min="12295" max="12295" width="13.85546875" customWidth="1"/>
    <col min="12548" max="12548" width="13.85546875" customWidth="1"/>
    <col min="12549" max="12549" width="12.28515625" customWidth="1"/>
    <col min="12550" max="12550" width="11.42578125" customWidth="1"/>
    <col min="12551" max="12551" width="13.85546875" customWidth="1"/>
    <col min="12804" max="12804" width="13.85546875" customWidth="1"/>
    <col min="12805" max="12805" width="12.28515625" customWidth="1"/>
    <col min="12806" max="12806" width="11.42578125" customWidth="1"/>
    <col min="12807" max="12807" width="13.85546875" customWidth="1"/>
    <col min="13060" max="13060" width="13.85546875" customWidth="1"/>
    <col min="13061" max="13061" width="12.28515625" customWidth="1"/>
    <col min="13062" max="13062" width="11.42578125" customWidth="1"/>
    <col min="13063" max="13063" width="13.85546875" customWidth="1"/>
    <col min="13316" max="13316" width="13.85546875" customWidth="1"/>
    <col min="13317" max="13317" width="12.28515625" customWidth="1"/>
    <col min="13318" max="13318" width="11.42578125" customWidth="1"/>
    <col min="13319" max="13319" width="13.85546875" customWidth="1"/>
    <col min="13572" max="13572" width="13.85546875" customWidth="1"/>
    <col min="13573" max="13573" width="12.28515625" customWidth="1"/>
    <col min="13574" max="13574" width="11.42578125" customWidth="1"/>
    <col min="13575" max="13575" width="13.85546875" customWidth="1"/>
    <col min="13828" max="13828" width="13.85546875" customWidth="1"/>
    <col min="13829" max="13829" width="12.28515625" customWidth="1"/>
    <col min="13830" max="13830" width="11.42578125" customWidth="1"/>
    <col min="13831" max="13831" width="13.85546875" customWidth="1"/>
    <col min="14084" max="14084" width="13.85546875" customWidth="1"/>
    <col min="14085" max="14085" width="12.28515625" customWidth="1"/>
    <col min="14086" max="14086" width="11.42578125" customWidth="1"/>
    <col min="14087" max="14087" width="13.85546875" customWidth="1"/>
    <col min="14340" max="14340" width="13.85546875" customWidth="1"/>
    <col min="14341" max="14341" width="12.28515625" customWidth="1"/>
    <col min="14342" max="14342" width="11.42578125" customWidth="1"/>
    <col min="14343" max="14343" width="13.85546875" customWidth="1"/>
    <col min="14596" max="14596" width="13.85546875" customWidth="1"/>
    <col min="14597" max="14597" width="12.28515625" customWidth="1"/>
    <col min="14598" max="14598" width="11.42578125" customWidth="1"/>
    <col min="14599" max="14599" width="13.85546875" customWidth="1"/>
    <col min="14852" max="14852" width="13.85546875" customWidth="1"/>
    <col min="14853" max="14853" width="12.28515625" customWidth="1"/>
    <col min="14854" max="14854" width="11.42578125" customWidth="1"/>
    <col min="14855" max="14855" width="13.85546875" customWidth="1"/>
    <col min="15108" max="15108" width="13.85546875" customWidth="1"/>
    <col min="15109" max="15109" width="12.28515625" customWidth="1"/>
    <col min="15110" max="15110" width="11.42578125" customWidth="1"/>
    <col min="15111" max="15111" width="13.85546875" customWidth="1"/>
    <col min="15364" max="15364" width="13.85546875" customWidth="1"/>
    <col min="15365" max="15365" width="12.28515625" customWidth="1"/>
    <col min="15366" max="15366" width="11.42578125" customWidth="1"/>
    <col min="15367" max="15367" width="13.85546875" customWidth="1"/>
    <col min="15620" max="15620" width="13.85546875" customWidth="1"/>
    <col min="15621" max="15621" width="12.28515625" customWidth="1"/>
    <col min="15622" max="15622" width="11.42578125" customWidth="1"/>
    <col min="15623" max="15623" width="13.85546875" customWidth="1"/>
    <col min="15876" max="15876" width="13.85546875" customWidth="1"/>
    <col min="15877" max="15877" width="12.28515625" customWidth="1"/>
    <col min="15878" max="15878" width="11.42578125" customWidth="1"/>
    <col min="15879" max="15879" width="13.85546875" customWidth="1"/>
    <col min="16132" max="16132" width="13.85546875" customWidth="1"/>
    <col min="16133" max="16133" width="12.28515625" customWidth="1"/>
    <col min="16134" max="16134" width="11.42578125" customWidth="1"/>
    <col min="16135" max="16135" width="13.85546875" customWidth="1"/>
  </cols>
  <sheetData>
    <row r="1" spans="1:7">
      <c r="A1" s="280" t="s">
        <v>344</v>
      </c>
      <c r="B1" s="280"/>
      <c r="C1" s="280"/>
      <c r="D1" s="280"/>
      <c r="E1" s="280"/>
      <c r="F1" s="280"/>
      <c r="G1" s="280"/>
    </row>
    <row r="2" spans="1:7">
      <c r="A2" s="173"/>
      <c r="B2" s="173"/>
      <c r="C2" s="173"/>
      <c r="D2" s="173"/>
      <c r="E2" s="173"/>
      <c r="F2" s="173"/>
      <c r="G2" s="173"/>
    </row>
    <row r="3" spans="1:7">
      <c r="A3" s="278" t="s">
        <v>155</v>
      </c>
      <c r="B3" s="278"/>
      <c r="C3" s="278"/>
      <c r="D3" s="278"/>
      <c r="E3" s="278"/>
      <c r="F3" s="278"/>
      <c r="G3" s="278"/>
    </row>
    <row r="4" spans="1:7">
      <c r="A4" s="328"/>
      <c r="B4" s="328"/>
      <c r="C4" s="328"/>
      <c r="D4" s="328"/>
      <c r="E4" s="328"/>
      <c r="F4" s="328"/>
      <c r="G4" s="328"/>
    </row>
    <row r="5" spans="1:7">
      <c r="A5" s="329" t="s">
        <v>100</v>
      </c>
      <c r="B5" s="330"/>
      <c r="C5" s="330"/>
      <c r="D5" s="331"/>
      <c r="E5" s="277" t="s">
        <v>287</v>
      </c>
      <c r="F5" s="277"/>
      <c r="G5" s="277"/>
    </row>
    <row r="6" spans="1:7" ht="21" customHeight="1">
      <c r="A6" s="347" t="s">
        <v>144</v>
      </c>
      <c r="B6" s="348"/>
      <c r="C6" s="348"/>
      <c r="D6" s="348"/>
      <c r="E6" s="348"/>
      <c r="F6" s="348"/>
      <c r="G6" s="348"/>
    </row>
    <row r="7" spans="1:7" ht="12.75" customHeight="1">
      <c r="A7" s="290" t="s">
        <v>3</v>
      </c>
      <c r="B7" s="290"/>
      <c r="C7" s="290"/>
      <c r="D7" s="290"/>
      <c r="E7" s="289" t="s">
        <v>83</v>
      </c>
      <c r="F7" s="289" t="s">
        <v>133</v>
      </c>
      <c r="G7" s="290" t="s">
        <v>9</v>
      </c>
    </row>
    <row r="8" spans="1:7" ht="14.25" customHeight="1">
      <c r="A8" s="290"/>
      <c r="B8" s="290"/>
      <c r="C8" s="290"/>
      <c r="D8" s="290"/>
      <c r="E8" s="289"/>
      <c r="F8" s="289"/>
      <c r="G8" s="290"/>
    </row>
    <row r="9" spans="1:7" s="31" customFormat="1">
      <c r="A9" s="255" t="s">
        <v>24</v>
      </c>
      <c r="B9" s="255"/>
      <c r="C9" s="255"/>
      <c r="D9" s="255"/>
      <c r="E9" s="97">
        <f>+'5.4.1.Könyvtár M-F. köt.'!I9</f>
        <v>980</v>
      </c>
      <c r="F9" s="97">
        <f>+'5.4.2.Könyvtár M-F. önk.'!H9</f>
        <v>0</v>
      </c>
      <c r="G9" s="97">
        <f>+E9+F9</f>
        <v>980</v>
      </c>
    </row>
    <row r="10" spans="1:7">
      <c r="A10" s="251" t="s">
        <v>11</v>
      </c>
      <c r="B10" s="251"/>
      <c r="C10" s="251"/>
      <c r="D10" s="251"/>
      <c r="E10" s="96">
        <f>+'5.4.1.Könyvtár M-F. köt.'!I10</f>
        <v>0</v>
      </c>
      <c r="F10" s="96">
        <f>+'5.4.2.Könyvtár M-F. önk.'!H10</f>
        <v>0</v>
      </c>
      <c r="G10" s="96">
        <f t="shared" ref="G10:G32" si="0">+E10+F10</f>
        <v>0</v>
      </c>
    </row>
    <row r="11" spans="1:7">
      <c r="A11" s="265" t="s">
        <v>12</v>
      </c>
      <c r="B11" s="265"/>
      <c r="C11" s="265"/>
      <c r="D11" s="265"/>
      <c r="E11" s="96">
        <f>+'5.4.1.Könyvtár M-F. köt.'!I11</f>
        <v>980</v>
      </c>
      <c r="F11" s="96">
        <f>+'5.4.2.Könyvtár M-F. önk.'!H11</f>
        <v>0</v>
      </c>
      <c r="G11" s="96">
        <f t="shared" si="0"/>
        <v>980</v>
      </c>
    </row>
    <row r="12" spans="1:7">
      <c r="A12" s="251" t="s">
        <v>17</v>
      </c>
      <c r="B12" s="251"/>
      <c r="C12" s="251"/>
      <c r="D12" s="251"/>
      <c r="E12" s="96">
        <f>+'5.4.1.Könyvtár M-F. köt.'!I12</f>
        <v>0</v>
      </c>
      <c r="F12" s="96">
        <f>+'5.4.2.Könyvtár M-F. önk.'!H12</f>
        <v>0</v>
      </c>
      <c r="G12" s="96">
        <f t="shared" si="0"/>
        <v>0</v>
      </c>
    </row>
    <row r="13" spans="1:7">
      <c r="A13" s="251" t="s">
        <v>25</v>
      </c>
      <c r="B13" s="251"/>
      <c r="C13" s="251"/>
      <c r="D13" s="251"/>
      <c r="E13" s="96">
        <f>+'5.4.1.Könyvtár M-F. köt.'!I13</f>
        <v>0</v>
      </c>
      <c r="F13" s="96">
        <f>+'5.4.2.Könyvtár M-F. önk.'!H13</f>
        <v>0</v>
      </c>
      <c r="G13" s="96">
        <f t="shared" si="0"/>
        <v>0</v>
      </c>
    </row>
    <row r="14" spans="1:7">
      <c r="A14" s="264"/>
      <c r="B14" s="264"/>
      <c r="C14" s="264"/>
      <c r="D14" s="264"/>
      <c r="E14" s="96"/>
      <c r="F14" s="96"/>
      <c r="G14" s="96"/>
    </row>
    <row r="15" spans="1:7">
      <c r="A15" s="264"/>
      <c r="B15" s="264"/>
      <c r="C15" s="264"/>
      <c r="D15" s="264"/>
      <c r="E15" s="96"/>
      <c r="F15" s="96"/>
      <c r="G15" s="96"/>
    </row>
    <row r="16" spans="1:7" s="31" customFormat="1">
      <c r="A16" s="254" t="s">
        <v>141</v>
      </c>
      <c r="B16" s="254"/>
      <c r="C16" s="254"/>
      <c r="D16" s="254"/>
      <c r="E16" s="97">
        <f>+'5.4.1.Könyvtár M-F. köt.'!I16</f>
        <v>0</v>
      </c>
      <c r="F16" s="97">
        <f>+'5.4.2.Könyvtár M-F. önk.'!H16</f>
        <v>0</v>
      </c>
      <c r="G16" s="97">
        <f t="shared" si="0"/>
        <v>0</v>
      </c>
    </row>
    <row r="17" spans="1:7">
      <c r="A17" s="293"/>
      <c r="B17" s="293"/>
      <c r="C17" s="293"/>
      <c r="D17" s="293"/>
      <c r="E17" s="96"/>
      <c r="F17" s="96"/>
      <c r="G17" s="96"/>
    </row>
    <row r="18" spans="1:7">
      <c r="A18" s="293"/>
      <c r="B18" s="293"/>
      <c r="C18" s="293"/>
      <c r="D18" s="293"/>
      <c r="E18" s="96"/>
      <c r="F18" s="96"/>
      <c r="G18" s="96"/>
    </row>
    <row r="19" spans="1:7" s="31" customFormat="1">
      <c r="A19" s="297" t="s">
        <v>123</v>
      </c>
      <c r="B19" s="297"/>
      <c r="C19" s="297"/>
      <c r="D19" s="297"/>
      <c r="E19" s="97">
        <f>+'5.4.1.Könyvtár M-F. köt.'!I19</f>
        <v>0</v>
      </c>
      <c r="F19" s="97">
        <f>+'5.4.2.Könyvtár M-F. önk.'!H19</f>
        <v>0</v>
      </c>
      <c r="G19" s="97">
        <f t="shared" si="0"/>
        <v>0</v>
      </c>
    </row>
    <row r="20" spans="1:7">
      <c r="A20" s="298"/>
      <c r="B20" s="298"/>
      <c r="C20" s="298"/>
      <c r="D20" s="298"/>
      <c r="E20" s="96"/>
      <c r="F20" s="96"/>
      <c r="G20" s="96"/>
    </row>
    <row r="21" spans="1:7">
      <c r="A21" s="297"/>
      <c r="B21" s="297"/>
      <c r="C21" s="297"/>
      <c r="D21" s="297"/>
      <c r="E21" s="96"/>
      <c r="F21" s="96"/>
      <c r="G21" s="96"/>
    </row>
    <row r="22" spans="1:7" s="31" customFormat="1" ht="22.5" customHeight="1">
      <c r="A22" s="294" t="s">
        <v>124</v>
      </c>
      <c r="B22" s="294"/>
      <c r="C22" s="294"/>
      <c r="D22" s="294"/>
      <c r="E22" s="97">
        <f>+'5.4.1.Könyvtár M-F. köt.'!I22</f>
        <v>980</v>
      </c>
      <c r="F22" s="97">
        <f>+'5.4.2.Könyvtár M-F. önk.'!H22</f>
        <v>0</v>
      </c>
      <c r="G22" s="97">
        <f t="shared" si="0"/>
        <v>980</v>
      </c>
    </row>
    <row r="23" spans="1:7">
      <c r="A23" s="254"/>
      <c r="B23" s="254"/>
      <c r="C23" s="254"/>
      <c r="D23" s="254"/>
      <c r="E23" s="96"/>
      <c r="F23" s="96"/>
      <c r="G23" s="96"/>
    </row>
    <row r="24" spans="1:7">
      <c r="A24" s="333" t="s">
        <v>50</v>
      </c>
      <c r="B24" s="334"/>
      <c r="C24" s="334"/>
      <c r="D24" s="335"/>
      <c r="E24" s="96">
        <f>+'5.4.1.Könyvtár M-F. köt.'!I24</f>
        <v>0</v>
      </c>
      <c r="F24" s="96">
        <f>+'5.4.2.Könyvtár M-F. önk.'!H24</f>
        <v>0</v>
      </c>
      <c r="G24" s="96">
        <f t="shared" si="0"/>
        <v>0</v>
      </c>
    </row>
    <row r="25" spans="1:7" ht="23.25" customHeight="1">
      <c r="A25" s="260" t="s">
        <v>84</v>
      </c>
      <c r="B25" s="260"/>
      <c r="C25" s="260"/>
      <c r="D25" s="260"/>
      <c r="E25" s="96">
        <f>+'5.4.1.Könyvtár M-F. köt.'!I25</f>
        <v>0</v>
      </c>
      <c r="F25" s="96">
        <f>+'5.4.2.Könyvtár M-F. önk.'!H25</f>
        <v>0</v>
      </c>
      <c r="G25" s="96">
        <f t="shared" si="0"/>
        <v>0</v>
      </c>
    </row>
    <row r="26" spans="1:7">
      <c r="A26" s="251" t="s">
        <v>98</v>
      </c>
      <c r="B26" s="251"/>
      <c r="C26" s="251"/>
      <c r="D26" s="251"/>
      <c r="E26" s="96">
        <f>+'5.4.1.Könyvtár M-F. köt.'!I26</f>
        <v>14615</v>
      </c>
      <c r="F26" s="96">
        <f>+'5.4.2.Könyvtár M-F. önk.'!H26</f>
        <v>0</v>
      </c>
      <c r="G26" s="96">
        <f t="shared" si="0"/>
        <v>14615</v>
      </c>
    </row>
    <row r="27" spans="1:7">
      <c r="A27" s="251"/>
      <c r="B27" s="251"/>
      <c r="C27" s="251"/>
      <c r="D27" s="251"/>
      <c r="E27" s="96"/>
      <c r="F27" s="96"/>
      <c r="G27" s="96"/>
    </row>
    <row r="28" spans="1:7">
      <c r="A28" s="251"/>
      <c r="B28" s="251"/>
      <c r="C28" s="251"/>
      <c r="D28" s="251"/>
      <c r="E28" s="96"/>
      <c r="F28" s="96"/>
      <c r="G28" s="96"/>
    </row>
    <row r="29" spans="1:7" s="31" customFormat="1">
      <c r="A29" s="254" t="s">
        <v>126</v>
      </c>
      <c r="B29" s="254"/>
      <c r="C29" s="254"/>
      <c r="D29" s="254"/>
      <c r="E29" s="97">
        <f>+'5.4.1.Könyvtár M-F. köt.'!I29</f>
        <v>14615</v>
      </c>
      <c r="F29" s="97">
        <f>+'5.4.2.Könyvtár M-F. önk.'!H29</f>
        <v>0</v>
      </c>
      <c r="G29" s="97">
        <f t="shared" si="0"/>
        <v>14615</v>
      </c>
    </row>
    <row r="30" spans="1:7">
      <c r="A30" s="277"/>
      <c r="B30" s="277"/>
      <c r="C30" s="277"/>
      <c r="D30" s="277"/>
      <c r="E30" s="96"/>
      <c r="F30" s="96"/>
      <c r="G30" s="96"/>
    </row>
    <row r="31" spans="1:7">
      <c r="A31" s="277"/>
      <c r="B31" s="277"/>
      <c r="C31" s="277"/>
      <c r="D31" s="277"/>
      <c r="E31" s="96"/>
      <c r="F31" s="96"/>
      <c r="G31" s="96"/>
    </row>
    <row r="32" spans="1:7" s="31" customFormat="1">
      <c r="A32" s="254" t="s">
        <v>87</v>
      </c>
      <c r="B32" s="254"/>
      <c r="C32" s="254"/>
      <c r="D32" s="254"/>
      <c r="E32" s="97">
        <f>+'5.4.1.Könyvtár M-F. köt.'!I32</f>
        <v>15595</v>
      </c>
      <c r="F32" s="97">
        <f>+'5.4.2.Könyvtár M-F. önk.'!H32</f>
        <v>0</v>
      </c>
      <c r="G32" s="97">
        <f t="shared" si="0"/>
        <v>15595</v>
      </c>
    </row>
    <row r="33" spans="1:7" ht="24.75" customHeight="1">
      <c r="A33" s="347" t="s">
        <v>145</v>
      </c>
      <c r="B33" s="347"/>
      <c r="C33" s="347"/>
      <c r="D33" s="347"/>
      <c r="E33" s="347"/>
      <c r="F33" s="347"/>
      <c r="G33" s="347"/>
    </row>
    <row r="34" spans="1:7">
      <c r="A34" s="254" t="s">
        <v>22</v>
      </c>
      <c r="B34" s="254"/>
      <c r="C34" s="254"/>
      <c r="D34" s="254"/>
      <c r="E34" s="7"/>
      <c r="F34" s="7"/>
      <c r="G34" s="7"/>
    </row>
    <row r="35" spans="1:7">
      <c r="A35" s="296" t="s">
        <v>13</v>
      </c>
      <c r="B35" s="296"/>
      <c r="C35" s="296"/>
      <c r="D35" s="296"/>
      <c r="E35" s="7"/>
      <c r="F35" s="7"/>
      <c r="G35" s="7"/>
    </row>
    <row r="36" spans="1:7">
      <c r="A36" s="314"/>
      <c r="B36" s="314"/>
      <c r="C36" s="314"/>
      <c r="D36" s="314"/>
      <c r="E36" s="7"/>
      <c r="F36" s="7"/>
      <c r="G36" s="7"/>
    </row>
    <row r="37" spans="1:7">
      <c r="A37" s="314"/>
      <c r="B37" s="314"/>
      <c r="C37" s="314"/>
      <c r="D37" s="314"/>
      <c r="E37" s="7"/>
      <c r="F37" s="7"/>
      <c r="G37" s="7"/>
    </row>
    <row r="38" spans="1:7">
      <c r="A38" s="317" t="s">
        <v>114</v>
      </c>
      <c r="B38" s="317"/>
      <c r="C38" s="317"/>
      <c r="D38" s="317"/>
      <c r="E38" s="7"/>
      <c r="F38" s="7"/>
      <c r="G38" s="7"/>
    </row>
    <row r="39" spans="1:7">
      <c r="A39" s="316"/>
      <c r="B39" s="316"/>
      <c r="C39" s="316"/>
      <c r="D39" s="316"/>
      <c r="E39" s="7"/>
      <c r="F39" s="7"/>
      <c r="G39" s="7"/>
    </row>
    <row r="40" spans="1:7">
      <c r="A40" s="336"/>
      <c r="B40" s="337"/>
      <c r="C40" s="337"/>
      <c r="D40" s="338"/>
      <c r="E40" s="7"/>
      <c r="F40" s="7"/>
      <c r="G40" s="7"/>
    </row>
    <row r="41" spans="1:7">
      <c r="A41" s="313" t="s">
        <v>119</v>
      </c>
      <c r="B41" s="313"/>
      <c r="C41" s="313"/>
      <c r="D41" s="313"/>
      <c r="E41" s="7"/>
      <c r="F41" s="7"/>
      <c r="G41" s="7"/>
    </row>
    <row r="42" spans="1:7">
      <c r="A42" s="339"/>
      <c r="B42" s="340"/>
      <c r="C42" s="340"/>
      <c r="D42" s="341"/>
      <c r="E42" s="7"/>
      <c r="F42" s="7"/>
      <c r="G42" s="7"/>
    </row>
    <row r="43" spans="1:7">
      <c r="A43" s="254"/>
      <c r="B43" s="254"/>
      <c r="C43" s="254"/>
      <c r="D43" s="254"/>
      <c r="E43" s="7"/>
      <c r="F43" s="7"/>
      <c r="G43" s="7"/>
    </row>
    <row r="44" spans="1:7">
      <c r="A44" s="297" t="s">
        <v>30</v>
      </c>
      <c r="B44" s="297"/>
      <c r="C44" s="297"/>
      <c r="D44" s="297"/>
      <c r="E44" s="7"/>
      <c r="F44" s="7"/>
      <c r="G44" s="7"/>
    </row>
    <row r="45" spans="1:7">
      <c r="A45" s="298"/>
      <c r="B45" s="298"/>
      <c r="C45" s="298"/>
      <c r="D45" s="298"/>
      <c r="E45" s="7"/>
      <c r="F45" s="7"/>
      <c r="G45" s="7"/>
    </row>
    <row r="46" spans="1:7">
      <c r="A46" s="251"/>
      <c r="B46" s="251"/>
      <c r="C46" s="251"/>
      <c r="D46" s="251"/>
      <c r="E46" s="7"/>
      <c r="F46" s="7"/>
      <c r="G46" s="7"/>
    </row>
    <row r="47" spans="1:7" ht="22.5" customHeight="1">
      <c r="A47" s="294" t="s">
        <v>125</v>
      </c>
      <c r="B47" s="294"/>
      <c r="C47" s="294"/>
      <c r="D47" s="294"/>
      <c r="E47" s="7"/>
      <c r="F47" s="7"/>
      <c r="G47" s="7"/>
    </row>
    <row r="48" spans="1:7">
      <c r="A48" s="254"/>
      <c r="B48" s="254"/>
      <c r="C48" s="254"/>
      <c r="D48" s="254"/>
      <c r="E48" s="7"/>
      <c r="F48" s="7"/>
      <c r="G48" s="7"/>
    </row>
    <row r="49" spans="1:7">
      <c r="A49" s="296" t="s">
        <v>50</v>
      </c>
      <c r="B49" s="296"/>
      <c r="C49" s="296"/>
      <c r="D49" s="296"/>
      <c r="E49" s="7"/>
      <c r="F49" s="7"/>
      <c r="G49" s="7"/>
    </row>
    <row r="50" spans="1:7" ht="22.5" customHeight="1">
      <c r="A50" s="260" t="s">
        <v>84</v>
      </c>
      <c r="B50" s="260"/>
      <c r="C50" s="260"/>
      <c r="D50" s="260"/>
      <c r="E50" s="7"/>
      <c r="F50" s="7"/>
      <c r="G50" s="7"/>
    </row>
    <row r="51" spans="1:7">
      <c r="A51" s="251" t="s">
        <v>98</v>
      </c>
      <c r="B51" s="251"/>
      <c r="C51" s="251"/>
      <c r="D51" s="251"/>
      <c r="E51" s="7"/>
      <c r="F51" s="7"/>
      <c r="G51" s="7"/>
    </row>
    <row r="52" spans="1:7">
      <c r="A52" s="264"/>
      <c r="B52" s="264"/>
      <c r="C52" s="264"/>
      <c r="D52" s="264"/>
      <c r="E52" s="7"/>
      <c r="F52" s="7"/>
      <c r="G52" s="7"/>
    </row>
    <row r="53" spans="1:7">
      <c r="A53" s="254" t="s">
        <v>99</v>
      </c>
      <c r="B53" s="254"/>
      <c r="C53" s="254"/>
      <c r="D53" s="254"/>
      <c r="E53" s="7"/>
      <c r="F53" s="7"/>
      <c r="G53" s="7"/>
    </row>
    <row r="54" spans="1:7">
      <c r="A54" s="277"/>
      <c r="B54" s="277"/>
      <c r="C54" s="277"/>
      <c r="D54" s="277"/>
      <c r="E54" s="7"/>
      <c r="F54" s="7"/>
      <c r="G54" s="7"/>
    </row>
    <row r="55" spans="1:7">
      <c r="A55" s="254" t="s">
        <v>97</v>
      </c>
      <c r="B55" s="254"/>
      <c r="C55" s="254"/>
      <c r="D55" s="254"/>
      <c r="E55" s="7"/>
      <c r="F55" s="7"/>
      <c r="G55" s="7"/>
    </row>
  </sheetData>
  <mergeCells count="57">
    <mergeCell ref="A53:D53"/>
    <mergeCell ref="A54:D54"/>
    <mergeCell ref="A55:D55"/>
    <mergeCell ref="A47:D47"/>
    <mergeCell ref="A48:D48"/>
    <mergeCell ref="A49:D49"/>
    <mergeCell ref="A50:D50"/>
    <mergeCell ref="A51:D51"/>
    <mergeCell ref="A52:D52"/>
    <mergeCell ref="A46:D46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G33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10:D10"/>
    <mergeCell ref="A1:G1"/>
    <mergeCell ref="A3:G3"/>
    <mergeCell ref="A4:G4"/>
    <mergeCell ref="A5:D5"/>
    <mergeCell ref="E5:G5"/>
    <mergeCell ref="A6:G6"/>
    <mergeCell ref="A7:D8"/>
    <mergeCell ref="E7:E8"/>
    <mergeCell ref="F7:F8"/>
    <mergeCell ref="G7:G8"/>
    <mergeCell ref="A9:D9"/>
  </mergeCells>
  <printOptions horizontalCentered="1"/>
  <pageMargins left="0.55118110236220474" right="0.43307086614173229" top="0.43307086614173229" bottom="0.31496062992125984" header="0.35433070866141736" footer="0.23622047244094491"/>
  <pageSetup paperSize="9" orientation="portrait" r:id="rId1"/>
  <headerFooter alignWithMargins="0">
    <oddHeader>&amp;LKÖLCSEY FERENC VÁROSI KÖNYVTÁR</oddHeader>
    <oddFooter>&amp;LVeresegyház, 2013. Február 07.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dimension ref="A1:I55"/>
  <sheetViews>
    <sheetView topLeftCell="A19" workbookViewId="0">
      <selection activeCell="K41" sqref="K41"/>
    </sheetView>
  </sheetViews>
  <sheetFormatPr defaultRowHeight="12.75"/>
  <cols>
    <col min="4" max="4" width="13.85546875" customWidth="1"/>
    <col min="5" max="5" width="11.85546875" customWidth="1"/>
    <col min="6" max="6" width="12.7109375" customWidth="1"/>
    <col min="7" max="8" width="11.42578125" customWidth="1"/>
    <col min="9" max="9" width="12.5703125" customWidth="1"/>
    <col min="260" max="260" width="13.85546875" customWidth="1"/>
    <col min="261" max="261" width="11.85546875" customWidth="1"/>
    <col min="262" max="264" width="11.42578125" customWidth="1"/>
    <col min="265" max="265" width="12.5703125" customWidth="1"/>
    <col min="516" max="516" width="13.85546875" customWidth="1"/>
    <col min="517" max="517" width="11.85546875" customWidth="1"/>
    <col min="518" max="520" width="11.42578125" customWidth="1"/>
    <col min="521" max="521" width="12.5703125" customWidth="1"/>
    <col min="772" max="772" width="13.85546875" customWidth="1"/>
    <col min="773" max="773" width="11.85546875" customWidth="1"/>
    <col min="774" max="776" width="11.42578125" customWidth="1"/>
    <col min="777" max="777" width="12.5703125" customWidth="1"/>
    <col min="1028" max="1028" width="13.85546875" customWidth="1"/>
    <col min="1029" max="1029" width="11.85546875" customWidth="1"/>
    <col min="1030" max="1032" width="11.42578125" customWidth="1"/>
    <col min="1033" max="1033" width="12.5703125" customWidth="1"/>
    <col min="1284" max="1284" width="13.85546875" customWidth="1"/>
    <col min="1285" max="1285" width="11.85546875" customWidth="1"/>
    <col min="1286" max="1288" width="11.42578125" customWidth="1"/>
    <col min="1289" max="1289" width="12.5703125" customWidth="1"/>
    <col min="1540" max="1540" width="13.85546875" customWidth="1"/>
    <col min="1541" max="1541" width="11.85546875" customWidth="1"/>
    <col min="1542" max="1544" width="11.42578125" customWidth="1"/>
    <col min="1545" max="1545" width="12.5703125" customWidth="1"/>
    <col min="1796" max="1796" width="13.85546875" customWidth="1"/>
    <col min="1797" max="1797" width="11.85546875" customWidth="1"/>
    <col min="1798" max="1800" width="11.42578125" customWidth="1"/>
    <col min="1801" max="1801" width="12.5703125" customWidth="1"/>
    <col min="2052" max="2052" width="13.85546875" customWidth="1"/>
    <col min="2053" max="2053" width="11.85546875" customWidth="1"/>
    <col min="2054" max="2056" width="11.42578125" customWidth="1"/>
    <col min="2057" max="2057" width="12.5703125" customWidth="1"/>
    <col min="2308" max="2308" width="13.85546875" customWidth="1"/>
    <col min="2309" max="2309" width="11.85546875" customWidth="1"/>
    <col min="2310" max="2312" width="11.42578125" customWidth="1"/>
    <col min="2313" max="2313" width="12.5703125" customWidth="1"/>
    <col min="2564" max="2564" width="13.85546875" customWidth="1"/>
    <col min="2565" max="2565" width="11.85546875" customWidth="1"/>
    <col min="2566" max="2568" width="11.42578125" customWidth="1"/>
    <col min="2569" max="2569" width="12.5703125" customWidth="1"/>
    <col min="2820" max="2820" width="13.85546875" customWidth="1"/>
    <col min="2821" max="2821" width="11.85546875" customWidth="1"/>
    <col min="2822" max="2824" width="11.42578125" customWidth="1"/>
    <col min="2825" max="2825" width="12.5703125" customWidth="1"/>
    <col min="3076" max="3076" width="13.85546875" customWidth="1"/>
    <col min="3077" max="3077" width="11.85546875" customWidth="1"/>
    <col min="3078" max="3080" width="11.42578125" customWidth="1"/>
    <col min="3081" max="3081" width="12.5703125" customWidth="1"/>
    <col min="3332" max="3332" width="13.85546875" customWidth="1"/>
    <col min="3333" max="3333" width="11.85546875" customWidth="1"/>
    <col min="3334" max="3336" width="11.42578125" customWidth="1"/>
    <col min="3337" max="3337" width="12.5703125" customWidth="1"/>
    <col min="3588" max="3588" width="13.85546875" customWidth="1"/>
    <col min="3589" max="3589" width="11.85546875" customWidth="1"/>
    <col min="3590" max="3592" width="11.42578125" customWidth="1"/>
    <col min="3593" max="3593" width="12.5703125" customWidth="1"/>
    <col min="3844" max="3844" width="13.85546875" customWidth="1"/>
    <col min="3845" max="3845" width="11.85546875" customWidth="1"/>
    <col min="3846" max="3848" width="11.42578125" customWidth="1"/>
    <col min="3849" max="3849" width="12.5703125" customWidth="1"/>
    <col min="4100" max="4100" width="13.85546875" customWidth="1"/>
    <col min="4101" max="4101" width="11.85546875" customWidth="1"/>
    <col min="4102" max="4104" width="11.42578125" customWidth="1"/>
    <col min="4105" max="4105" width="12.5703125" customWidth="1"/>
    <col min="4356" max="4356" width="13.85546875" customWidth="1"/>
    <col min="4357" max="4357" width="11.85546875" customWidth="1"/>
    <col min="4358" max="4360" width="11.42578125" customWidth="1"/>
    <col min="4361" max="4361" width="12.5703125" customWidth="1"/>
    <col min="4612" max="4612" width="13.85546875" customWidth="1"/>
    <col min="4613" max="4613" width="11.85546875" customWidth="1"/>
    <col min="4614" max="4616" width="11.42578125" customWidth="1"/>
    <col min="4617" max="4617" width="12.5703125" customWidth="1"/>
    <col min="4868" max="4868" width="13.85546875" customWidth="1"/>
    <col min="4869" max="4869" width="11.85546875" customWidth="1"/>
    <col min="4870" max="4872" width="11.42578125" customWidth="1"/>
    <col min="4873" max="4873" width="12.5703125" customWidth="1"/>
    <col min="5124" max="5124" width="13.85546875" customWidth="1"/>
    <col min="5125" max="5125" width="11.85546875" customWidth="1"/>
    <col min="5126" max="5128" width="11.42578125" customWidth="1"/>
    <col min="5129" max="5129" width="12.5703125" customWidth="1"/>
    <col min="5380" max="5380" width="13.85546875" customWidth="1"/>
    <col min="5381" max="5381" width="11.85546875" customWidth="1"/>
    <col min="5382" max="5384" width="11.42578125" customWidth="1"/>
    <col min="5385" max="5385" width="12.5703125" customWidth="1"/>
    <col min="5636" max="5636" width="13.85546875" customWidth="1"/>
    <col min="5637" max="5637" width="11.85546875" customWidth="1"/>
    <col min="5638" max="5640" width="11.42578125" customWidth="1"/>
    <col min="5641" max="5641" width="12.5703125" customWidth="1"/>
    <col min="5892" max="5892" width="13.85546875" customWidth="1"/>
    <col min="5893" max="5893" width="11.85546875" customWidth="1"/>
    <col min="5894" max="5896" width="11.42578125" customWidth="1"/>
    <col min="5897" max="5897" width="12.5703125" customWidth="1"/>
    <col min="6148" max="6148" width="13.85546875" customWidth="1"/>
    <col min="6149" max="6149" width="11.85546875" customWidth="1"/>
    <col min="6150" max="6152" width="11.42578125" customWidth="1"/>
    <col min="6153" max="6153" width="12.5703125" customWidth="1"/>
    <col min="6404" max="6404" width="13.85546875" customWidth="1"/>
    <col min="6405" max="6405" width="11.85546875" customWidth="1"/>
    <col min="6406" max="6408" width="11.42578125" customWidth="1"/>
    <col min="6409" max="6409" width="12.5703125" customWidth="1"/>
    <col min="6660" max="6660" width="13.85546875" customWidth="1"/>
    <col min="6661" max="6661" width="11.85546875" customWidth="1"/>
    <col min="6662" max="6664" width="11.42578125" customWidth="1"/>
    <col min="6665" max="6665" width="12.5703125" customWidth="1"/>
    <col min="6916" max="6916" width="13.85546875" customWidth="1"/>
    <col min="6917" max="6917" width="11.85546875" customWidth="1"/>
    <col min="6918" max="6920" width="11.42578125" customWidth="1"/>
    <col min="6921" max="6921" width="12.5703125" customWidth="1"/>
    <col min="7172" max="7172" width="13.85546875" customWidth="1"/>
    <col min="7173" max="7173" width="11.85546875" customWidth="1"/>
    <col min="7174" max="7176" width="11.42578125" customWidth="1"/>
    <col min="7177" max="7177" width="12.5703125" customWidth="1"/>
    <col min="7428" max="7428" width="13.85546875" customWidth="1"/>
    <col min="7429" max="7429" width="11.85546875" customWidth="1"/>
    <col min="7430" max="7432" width="11.42578125" customWidth="1"/>
    <col min="7433" max="7433" width="12.5703125" customWidth="1"/>
    <col min="7684" max="7684" width="13.85546875" customWidth="1"/>
    <col min="7685" max="7685" width="11.85546875" customWidth="1"/>
    <col min="7686" max="7688" width="11.42578125" customWidth="1"/>
    <col min="7689" max="7689" width="12.5703125" customWidth="1"/>
    <col min="7940" max="7940" width="13.85546875" customWidth="1"/>
    <col min="7941" max="7941" width="11.85546875" customWidth="1"/>
    <col min="7942" max="7944" width="11.42578125" customWidth="1"/>
    <col min="7945" max="7945" width="12.5703125" customWidth="1"/>
    <col min="8196" max="8196" width="13.85546875" customWidth="1"/>
    <col min="8197" max="8197" width="11.85546875" customWidth="1"/>
    <col min="8198" max="8200" width="11.42578125" customWidth="1"/>
    <col min="8201" max="8201" width="12.5703125" customWidth="1"/>
    <col min="8452" max="8452" width="13.85546875" customWidth="1"/>
    <col min="8453" max="8453" width="11.85546875" customWidth="1"/>
    <col min="8454" max="8456" width="11.42578125" customWidth="1"/>
    <col min="8457" max="8457" width="12.5703125" customWidth="1"/>
    <col min="8708" max="8708" width="13.85546875" customWidth="1"/>
    <col min="8709" max="8709" width="11.85546875" customWidth="1"/>
    <col min="8710" max="8712" width="11.42578125" customWidth="1"/>
    <col min="8713" max="8713" width="12.5703125" customWidth="1"/>
    <col min="8964" max="8964" width="13.85546875" customWidth="1"/>
    <col min="8965" max="8965" width="11.85546875" customWidth="1"/>
    <col min="8966" max="8968" width="11.42578125" customWidth="1"/>
    <col min="8969" max="8969" width="12.5703125" customWidth="1"/>
    <col min="9220" max="9220" width="13.85546875" customWidth="1"/>
    <col min="9221" max="9221" width="11.85546875" customWidth="1"/>
    <col min="9222" max="9224" width="11.42578125" customWidth="1"/>
    <col min="9225" max="9225" width="12.5703125" customWidth="1"/>
    <col min="9476" max="9476" width="13.85546875" customWidth="1"/>
    <col min="9477" max="9477" width="11.85546875" customWidth="1"/>
    <col min="9478" max="9480" width="11.42578125" customWidth="1"/>
    <col min="9481" max="9481" width="12.5703125" customWidth="1"/>
    <col min="9732" max="9732" width="13.85546875" customWidth="1"/>
    <col min="9733" max="9733" width="11.85546875" customWidth="1"/>
    <col min="9734" max="9736" width="11.42578125" customWidth="1"/>
    <col min="9737" max="9737" width="12.5703125" customWidth="1"/>
    <col min="9988" max="9988" width="13.85546875" customWidth="1"/>
    <col min="9989" max="9989" width="11.85546875" customWidth="1"/>
    <col min="9990" max="9992" width="11.42578125" customWidth="1"/>
    <col min="9993" max="9993" width="12.5703125" customWidth="1"/>
    <col min="10244" max="10244" width="13.85546875" customWidth="1"/>
    <col min="10245" max="10245" width="11.85546875" customWidth="1"/>
    <col min="10246" max="10248" width="11.42578125" customWidth="1"/>
    <col min="10249" max="10249" width="12.5703125" customWidth="1"/>
    <col min="10500" max="10500" width="13.85546875" customWidth="1"/>
    <col min="10501" max="10501" width="11.85546875" customWidth="1"/>
    <col min="10502" max="10504" width="11.42578125" customWidth="1"/>
    <col min="10505" max="10505" width="12.5703125" customWidth="1"/>
    <col min="10756" max="10756" width="13.85546875" customWidth="1"/>
    <col min="10757" max="10757" width="11.85546875" customWidth="1"/>
    <col min="10758" max="10760" width="11.42578125" customWidth="1"/>
    <col min="10761" max="10761" width="12.5703125" customWidth="1"/>
    <col min="11012" max="11012" width="13.85546875" customWidth="1"/>
    <col min="11013" max="11013" width="11.85546875" customWidth="1"/>
    <col min="11014" max="11016" width="11.42578125" customWidth="1"/>
    <col min="11017" max="11017" width="12.5703125" customWidth="1"/>
    <col min="11268" max="11268" width="13.85546875" customWidth="1"/>
    <col min="11269" max="11269" width="11.85546875" customWidth="1"/>
    <col min="11270" max="11272" width="11.42578125" customWidth="1"/>
    <col min="11273" max="11273" width="12.5703125" customWidth="1"/>
    <col min="11524" max="11524" width="13.85546875" customWidth="1"/>
    <col min="11525" max="11525" width="11.85546875" customWidth="1"/>
    <col min="11526" max="11528" width="11.42578125" customWidth="1"/>
    <col min="11529" max="11529" width="12.5703125" customWidth="1"/>
    <col min="11780" max="11780" width="13.85546875" customWidth="1"/>
    <col min="11781" max="11781" width="11.85546875" customWidth="1"/>
    <col min="11782" max="11784" width="11.42578125" customWidth="1"/>
    <col min="11785" max="11785" width="12.5703125" customWidth="1"/>
    <col min="12036" max="12036" width="13.85546875" customWidth="1"/>
    <col min="12037" max="12037" width="11.85546875" customWidth="1"/>
    <col min="12038" max="12040" width="11.42578125" customWidth="1"/>
    <col min="12041" max="12041" width="12.5703125" customWidth="1"/>
    <col min="12292" max="12292" width="13.85546875" customWidth="1"/>
    <col min="12293" max="12293" width="11.85546875" customWidth="1"/>
    <col min="12294" max="12296" width="11.42578125" customWidth="1"/>
    <col min="12297" max="12297" width="12.5703125" customWidth="1"/>
    <col min="12548" max="12548" width="13.85546875" customWidth="1"/>
    <col min="12549" max="12549" width="11.85546875" customWidth="1"/>
    <col min="12550" max="12552" width="11.42578125" customWidth="1"/>
    <col min="12553" max="12553" width="12.5703125" customWidth="1"/>
    <col min="12804" max="12804" width="13.85546875" customWidth="1"/>
    <col min="12805" max="12805" width="11.85546875" customWidth="1"/>
    <col min="12806" max="12808" width="11.42578125" customWidth="1"/>
    <col min="12809" max="12809" width="12.5703125" customWidth="1"/>
    <col min="13060" max="13060" width="13.85546875" customWidth="1"/>
    <col min="13061" max="13061" width="11.85546875" customWidth="1"/>
    <col min="13062" max="13064" width="11.42578125" customWidth="1"/>
    <col min="13065" max="13065" width="12.5703125" customWidth="1"/>
    <col min="13316" max="13316" width="13.85546875" customWidth="1"/>
    <col min="13317" max="13317" width="11.85546875" customWidth="1"/>
    <col min="13318" max="13320" width="11.42578125" customWidth="1"/>
    <col min="13321" max="13321" width="12.5703125" customWidth="1"/>
    <col min="13572" max="13572" width="13.85546875" customWidth="1"/>
    <col min="13573" max="13573" width="11.85546875" customWidth="1"/>
    <col min="13574" max="13576" width="11.42578125" customWidth="1"/>
    <col min="13577" max="13577" width="12.5703125" customWidth="1"/>
    <col min="13828" max="13828" width="13.85546875" customWidth="1"/>
    <col min="13829" max="13829" width="11.85546875" customWidth="1"/>
    <col min="13830" max="13832" width="11.42578125" customWidth="1"/>
    <col min="13833" max="13833" width="12.5703125" customWidth="1"/>
    <col min="14084" max="14084" width="13.85546875" customWidth="1"/>
    <col min="14085" max="14085" width="11.85546875" customWidth="1"/>
    <col min="14086" max="14088" width="11.42578125" customWidth="1"/>
    <col min="14089" max="14089" width="12.5703125" customWidth="1"/>
    <col min="14340" max="14340" width="13.85546875" customWidth="1"/>
    <col min="14341" max="14341" width="11.85546875" customWidth="1"/>
    <col min="14342" max="14344" width="11.42578125" customWidth="1"/>
    <col min="14345" max="14345" width="12.5703125" customWidth="1"/>
    <col min="14596" max="14596" width="13.85546875" customWidth="1"/>
    <col min="14597" max="14597" width="11.85546875" customWidth="1"/>
    <col min="14598" max="14600" width="11.42578125" customWidth="1"/>
    <col min="14601" max="14601" width="12.5703125" customWidth="1"/>
    <col min="14852" max="14852" width="13.85546875" customWidth="1"/>
    <col min="14853" max="14853" width="11.85546875" customWidth="1"/>
    <col min="14854" max="14856" width="11.42578125" customWidth="1"/>
    <col min="14857" max="14857" width="12.5703125" customWidth="1"/>
    <col min="15108" max="15108" width="13.85546875" customWidth="1"/>
    <col min="15109" max="15109" width="11.85546875" customWidth="1"/>
    <col min="15110" max="15112" width="11.42578125" customWidth="1"/>
    <col min="15113" max="15113" width="12.5703125" customWidth="1"/>
    <col min="15364" max="15364" width="13.85546875" customWidth="1"/>
    <col min="15365" max="15365" width="11.85546875" customWidth="1"/>
    <col min="15366" max="15368" width="11.42578125" customWidth="1"/>
    <col min="15369" max="15369" width="12.5703125" customWidth="1"/>
    <col min="15620" max="15620" width="13.85546875" customWidth="1"/>
    <col min="15621" max="15621" width="11.85546875" customWidth="1"/>
    <col min="15622" max="15624" width="11.42578125" customWidth="1"/>
    <col min="15625" max="15625" width="12.5703125" customWidth="1"/>
    <col min="15876" max="15876" width="13.85546875" customWidth="1"/>
    <col min="15877" max="15877" width="11.85546875" customWidth="1"/>
    <col min="15878" max="15880" width="11.42578125" customWidth="1"/>
    <col min="15881" max="15881" width="12.5703125" customWidth="1"/>
    <col min="16132" max="16132" width="13.85546875" customWidth="1"/>
    <col min="16133" max="16133" width="11.85546875" customWidth="1"/>
    <col min="16134" max="16136" width="11.42578125" customWidth="1"/>
    <col min="16137" max="16137" width="12.5703125" customWidth="1"/>
  </cols>
  <sheetData>
    <row r="1" spans="1:9">
      <c r="A1" s="280" t="s">
        <v>345</v>
      </c>
      <c r="B1" s="280"/>
      <c r="C1" s="280"/>
      <c r="D1" s="280"/>
      <c r="E1" s="280"/>
      <c r="F1" s="280"/>
      <c r="G1" s="280"/>
      <c r="H1" s="280"/>
      <c r="I1" s="280"/>
    </row>
    <row r="2" spans="1:9">
      <c r="A2" s="173"/>
      <c r="B2" s="173"/>
      <c r="C2" s="173"/>
      <c r="D2" s="173"/>
      <c r="E2" s="173"/>
      <c r="F2" s="173"/>
      <c r="G2" s="173"/>
      <c r="H2" s="173"/>
      <c r="I2" s="173"/>
    </row>
    <row r="3" spans="1:9">
      <c r="A3" s="278" t="s">
        <v>102</v>
      </c>
      <c r="B3" s="278"/>
      <c r="C3" s="278"/>
      <c r="D3" s="278"/>
      <c r="E3" s="278"/>
      <c r="F3" s="278"/>
      <c r="G3" s="278"/>
      <c r="H3" s="278"/>
      <c r="I3" s="278"/>
    </row>
    <row r="4" spans="1:9" ht="17.25" customHeight="1">
      <c r="A4" s="328" t="s">
        <v>127</v>
      </c>
      <c r="B4" s="328"/>
      <c r="C4" s="328"/>
      <c r="D4" s="328"/>
      <c r="E4" s="328"/>
      <c r="F4" s="328"/>
      <c r="G4" s="328"/>
      <c r="H4" s="328"/>
      <c r="I4" s="328"/>
    </row>
    <row r="5" spans="1:9">
      <c r="A5" s="329" t="s">
        <v>100</v>
      </c>
      <c r="B5" s="330"/>
      <c r="C5" s="330"/>
      <c r="D5" s="331"/>
      <c r="E5" s="277" t="s">
        <v>287</v>
      </c>
      <c r="F5" s="277"/>
      <c r="G5" s="277"/>
      <c r="H5" s="277"/>
      <c r="I5" s="277"/>
    </row>
    <row r="6" spans="1:9" ht="21" customHeight="1">
      <c r="A6" s="347" t="s">
        <v>154</v>
      </c>
      <c r="B6" s="348"/>
      <c r="C6" s="348"/>
      <c r="D6" s="348"/>
      <c r="E6" s="348"/>
      <c r="F6" s="348"/>
      <c r="G6" s="348"/>
      <c r="H6" s="348"/>
      <c r="I6" s="348"/>
    </row>
    <row r="7" spans="1:9" ht="12.75" customHeight="1">
      <c r="A7" s="290" t="s">
        <v>3</v>
      </c>
      <c r="B7" s="290"/>
      <c r="C7" s="290"/>
      <c r="D7" s="290"/>
      <c r="E7" s="289" t="s">
        <v>127</v>
      </c>
      <c r="F7" s="289"/>
      <c r="G7" s="289"/>
      <c r="H7" s="289"/>
      <c r="I7" s="289"/>
    </row>
    <row r="8" spans="1:9" ht="37.5" customHeight="1">
      <c r="A8" s="290"/>
      <c r="B8" s="290"/>
      <c r="C8" s="290"/>
      <c r="D8" s="290"/>
      <c r="E8" s="90" t="s">
        <v>256</v>
      </c>
      <c r="F8" s="90" t="s">
        <v>310</v>
      </c>
      <c r="G8" s="90" t="s">
        <v>311</v>
      </c>
      <c r="H8" s="90" t="s">
        <v>312</v>
      </c>
      <c r="I8" s="177" t="s">
        <v>6</v>
      </c>
    </row>
    <row r="9" spans="1:9" s="31" customFormat="1">
      <c r="A9" s="255" t="s">
        <v>24</v>
      </c>
      <c r="B9" s="255"/>
      <c r="C9" s="255"/>
      <c r="D9" s="255"/>
      <c r="E9" s="97">
        <f>SUM(E10:E13)</f>
        <v>0</v>
      </c>
      <c r="F9" s="97">
        <f>SUM(F10:F13)</f>
        <v>88</v>
      </c>
      <c r="G9" s="97">
        <f>SUM(G10:G13)</f>
        <v>45</v>
      </c>
      <c r="H9" s="97">
        <f>SUM(H10:H13)</f>
        <v>847</v>
      </c>
      <c r="I9" s="97">
        <f>SUM(E9:H9)</f>
        <v>980</v>
      </c>
    </row>
    <row r="10" spans="1:9">
      <c r="A10" s="251" t="s">
        <v>11</v>
      </c>
      <c r="B10" s="251"/>
      <c r="C10" s="251"/>
      <c r="D10" s="251"/>
      <c r="E10" s="88"/>
      <c r="F10" s="88"/>
      <c r="G10" s="88"/>
      <c r="H10" s="88"/>
      <c r="I10" s="96">
        <f t="shared" ref="I10:I32" si="0">SUM(E10:H10)</f>
        <v>0</v>
      </c>
    </row>
    <row r="11" spans="1:9">
      <c r="A11" s="265" t="s">
        <v>12</v>
      </c>
      <c r="B11" s="265"/>
      <c r="C11" s="265"/>
      <c r="D11" s="265"/>
      <c r="E11" s="88"/>
      <c r="F11" s="88">
        <v>88</v>
      </c>
      <c r="G11" s="88">
        <v>45</v>
      </c>
      <c r="H11" s="88">
        <v>847</v>
      </c>
      <c r="I11" s="96">
        <f t="shared" si="0"/>
        <v>980</v>
      </c>
    </row>
    <row r="12" spans="1:9">
      <c r="A12" s="251" t="s">
        <v>17</v>
      </c>
      <c r="B12" s="251"/>
      <c r="C12" s="251"/>
      <c r="D12" s="251"/>
      <c r="E12" s="88"/>
      <c r="F12" s="88"/>
      <c r="G12" s="88"/>
      <c r="H12" s="88"/>
      <c r="I12" s="96">
        <f t="shared" si="0"/>
        <v>0</v>
      </c>
    </row>
    <row r="13" spans="1:9">
      <c r="A13" s="251" t="s">
        <v>25</v>
      </c>
      <c r="B13" s="251"/>
      <c r="C13" s="251"/>
      <c r="D13" s="251"/>
      <c r="E13" s="88"/>
      <c r="F13" s="88"/>
      <c r="G13" s="88"/>
      <c r="H13" s="88"/>
      <c r="I13" s="96">
        <f t="shared" si="0"/>
        <v>0</v>
      </c>
    </row>
    <row r="14" spans="1:9">
      <c r="A14" s="264"/>
      <c r="B14" s="264"/>
      <c r="C14" s="264"/>
      <c r="D14" s="264"/>
      <c r="E14" s="88"/>
      <c r="F14" s="88"/>
      <c r="G14" s="88"/>
      <c r="H14" s="88"/>
      <c r="I14" s="96">
        <f t="shared" si="0"/>
        <v>0</v>
      </c>
    </row>
    <row r="15" spans="1:9">
      <c r="A15" s="264"/>
      <c r="B15" s="264"/>
      <c r="C15" s="264"/>
      <c r="D15" s="264"/>
      <c r="E15" s="88"/>
      <c r="F15" s="88"/>
      <c r="G15" s="88"/>
      <c r="H15" s="88"/>
      <c r="I15" s="96">
        <f t="shared" si="0"/>
        <v>0</v>
      </c>
    </row>
    <row r="16" spans="1:9" s="31" customFormat="1">
      <c r="A16" s="254" t="s">
        <v>141</v>
      </c>
      <c r="B16" s="254"/>
      <c r="C16" s="254"/>
      <c r="D16" s="254"/>
      <c r="E16" s="89"/>
      <c r="F16" s="89"/>
      <c r="G16" s="89"/>
      <c r="H16" s="89"/>
      <c r="I16" s="97">
        <f t="shared" si="0"/>
        <v>0</v>
      </c>
    </row>
    <row r="17" spans="1:9">
      <c r="A17" s="293"/>
      <c r="B17" s="293"/>
      <c r="C17" s="293"/>
      <c r="D17" s="293"/>
      <c r="E17" s="88"/>
      <c r="F17" s="88"/>
      <c r="G17" s="88"/>
      <c r="H17" s="88"/>
      <c r="I17" s="96">
        <f t="shared" si="0"/>
        <v>0</v>
      </c>
    </row>
    <row r="18" spans="1:9">
      <c r="A18" s="293"/>
      <c r="B18" s="293"/>
      <c r="C18" s="293"/>
      <c r="D18" s="293"/>
      <c r="E18" s="88"/>
      <c r="F18" s="88"/>
      <c r="G18" s="88"/>
      <c r="H18" s="88"/>
      <c r="I18" s="96">
        <f t="shared" si="0"/>
        <v>0</v>
      </c>
    </row>
    <row r="19" spans="1:9" s="31" customFormat="1">
      <c r="A19" s="297" t="s">
        <v>123</v>
      </c>
      <c r="B19" s="297"/>
      <c r="C19" s="297"/>
      <c r="D19" s="297"/>
      <c r="E19" s="89"/>
      <c r="F19" s="89"/>
      <c r="G19" s="89"/>
      <c r="H19" s="89"/>
      <c r="I19" s="97">
        <f t="shared" si="0"/>
        <v>0</v>
      </c>
    </row>
    <row r="20" spans="1:9">
      <c r="A20" s="298"/>
      <c r="B20" s="298"/>
      <c r="C20" s="298"/>
      <c r="D20" s="298"/>
      <c r="E20" s="88"/>
      <c r="F20" s="88"/>
      <c r="G20" s="88"/>
      <c r="H20" s="88"/>
      <c r="I20" s="96">
        <f t="shared" si="0"/>
        <v>0</v>
      </c>
    </row>
    <row r="21" spans="1:9">
      <c r="A21" s="297"/>
      <c r="B21" s="297"/>
      <c r="C21" s="297"/>
      <c r="D21" s="297"/>
      <c r="E21" s="88"/>
      <c r="F21" s="88"/>
      <c r="G21" s="88"/>
      <c r="H21" s="88"/>
      <c r="I21" s="96">
        <f t="shared" si="0"/>
        <v>0</v>
      </c>
    </row>
    <row r="22" spans="1:9" s="31" customFormat="1" ht="22.5" customHeight="1">
      <c r="A22" s="294" t="s">
        <v>124</v>
      </c>
      <c r="B22" s="294"/>
      <c r="C22" s="294"/>
      <c r="D22" s="294"/>
      <c r="E22" s="89">
        <f>+E9+E16+E19</f>
        <v>0</v>
      </c>
      <c r="F22" s="89">
        <f>+F9+F16+F19</f>
        <v>88</v>
      </c>
      <c r="G22" s="89">
        <f>+G9+G16+G19</f>
        <v>45</v>
      </c>
      <c r="H22" s="89">
        <f>+H9+H16+H19</f>
        <v>847</v>
      </c>
      <c r="I22" s="97">
        <f t="shared" si="0"/>
        <v>980</v>
      </c>
    </row>
    <row r="23" spans="1:9">
      <c r="A23" s="254"/>
      <c r="B23" s="254"/>
      <c r="C23" s="254"/>
      <c r="D23" s="254"/>
      <c r="E23" s="89"/>
      <c r="F23" s="88"/>
      <c r="G23" s="88"/>
      <c r="H23" s="88"/>
      <c r="I23" s="96">
        <f t="shared" si="0"/>
        <v>0</v>
      </c>
    </row>
    <row r="24" spans="1:9">
      <c r="A24" s="333" t="s">
        <v>50</v>
      </c>
      <c r="B24" s="334"/>
      <c r="C24" s="334"/>
      <c r="D24" s="335"/>
      <c r="E24" s="89"/>
      <c r="F24" s="88"/>
      <c r="G24" s="88"/>
      <c r="H24" s="88"/>
      <c r="I24" s="96">
        <f t="shared" si="0"/>
        <v>0</v>
      </c>
    </row>
    <row r="25" spans="1:9" ht="23.25" customHeight="1">
      <c r="A25" s="260" t="s">
        <v>84</v>
      </c>
      <c r="B25" s="260"/>
      <c r="C25" s="260"/>
      <c r="D25" s="260"/>
      <c r="E25" s="88"/>
      <c r="F25" s="88"/>
      <c r="G25" s="88"/>
      <c r="H25" s="88"/>
      <c r="I25" s="96">
        <f t="shared" si="0"/>
        <v>0</v>
      </c>
    </row>
    <row r="26" spans="1:9">
      <c r="A26" s="251" t="s">
        <v>98</v>
      </c>
      <c r="B26" s="251"/>
      <c r="C26" s="251"/>
      <c r="D26" s="251"/>
      <c r="E26" s="88">
        <v>14615</v>
      </c>
      <c r="F26" s="88"/>
      <c r="G26" s="88"/>
      <c r="H26" s="88"/>
      <c r="I26" s="96">
        <f t="shared" si="0"/>
        <v>14615</v>
      </c>
    </row>
    <row r="27" spans="1:9">
      <c r="A27" s="251"/>
      <c r="B27" s="251"/>
      <c r="C27" s="251"/>
      <c r="D27" s="251"/>
      <c r="E27" s="88"/>
      <c r="F27" s="88"/>
      <c r="G27" s="88"/>
      <c r="H27" s="88"/>
      <c r="I27" s="96">
        <f t="shared" si="0"/>
        <v>0</v>
      </c>
    </row>
    <row r="28" spans="1:9">
      <c r="A28" s="251"/>
      <c r="B28" s="251"/>
      <c r="C28" s="251"/>
      <c r="D28" s="251"/>
      <c r="E28" s="88"/>
      <c r="F28" s="88"/>
      <c r="G28" s="88"/>
      <c r="H28" s="88"/>
      <c r="I28" s="96">
        <f t="shared" si="0"/>
        <v>0</v>
      </c>
    </row>
    <row r="29" spans="1:9" s="31" customFormat="1">
      <c r="A29" s="254" t="s">
        <v>126</v>
      </c>
      <c r="B29" s="254"/>
      <c r="C29" s="254"/>
      <c r="D29" s="254"/>
      <c r="E29" s="89">
        <f>+E24+E25+E26</f>
        <v>14615</v>
      </c>
      <c r="F29" s="89">
        <f>+F24+F25+F26</f>
        <v>0</v>
      </c>
      <c r="G29" s="89">
        <f>+G24+G25+G26</f>
        <v>0</v>
      </c>
      <c r="H29" s="89">
        <f>+H24+H25+H26</f>
        <v>0</v>
      </c>
      <c r="I29" s="97">
        <f t="shared" si="0"/>
        <v>14615</v>
      </c>
    </row>
    <row r="30" spans="1:9">
      <c r="A30" s="277"/>
      <c r="B30" s="277"/>
      <c r="C30" s="277"/>
      <c r="D30" s="277"/>
      <c r="E30" s="89"/>
      <c r="F30" s="88"/>
      <c r="G30" s="88"/>
      <c r="H30" s="88"/>
      <c r="I30" s="96">
        <f t="shared" si="0"/>
        <v>0</v>
      </c>
    </row>
    <row r="31" spans="1:9">
      <c r="A31" s="277"/>
      <c r="B31" s="277"/>
      <c r="C31" s="277"/>
      <c r="D31" s="277"/>
      <c r="E31" s="89"/>
      <c r="F31" s="88"/>
      <c r="G31" s="88"/>
      <c r="H31" s="88"/>
      <c r="I31" s="96">
        <f t="shared" si="0"/>
        <v>0</v>
      </c>
    </row>
    <row r="32" spans="1:9" s="31" customFormat="1">
      <c r="A32" s="254" t="s">
        <v>87</v>
      </c>
      <c r="B32" s="254"/>
      <c r="C32" s="254"/>
      <c r="D32" s="254"/>
      <c r="E32" s="89">
        <f>+E22+E29</f>
        <v>14615</v>
      </c>
      <c r="F32" s="89">
        <f>+F22+F29</f>
        <v>88</v>
      </c>
      <c r="G32" s="89">
        <f>+G22+G29</f>
        <v>45</v>
      </c>
      <c r="H32" s="89">
        <f>+H22+H29</f>
        <v>847</v>
      </c>
      <c r="I32" s="97">
        <f t="shared" si="0"/>
        <v>15595</v>
      </c>
    </row>
    <row r="33" spans="1:9" ht="24.75" customHeight="1">
      <c r="A33" s="347" t="s">
        <v>153</v>
      </c>
      <c r="B33" s="347"/>
      <c r="C33" s="347"/>
      <c r="D33" s="347"/>
      <c r="E33" s="347"/>
      <c r="F33" s="347"/>
      <c r="G33" s="347"/>
      <c r="H33" s="347"/>
      <c r="I33" s="347"/>
    </row>
    <row r="34" spans="1:9">
      <c r="A34" s="254" t="s">
        <v>22</v>
      </c>
      <c r="B34" s="254"/>
      <c r="C34" s="254"/>
      <c r="D34" s="254"/>
      <c r="E34" s="7"/>
      <c r="F34" s="7"/>
      <c r="G34" s="7"/>
      <c r="H34" s="7"/>
      <c r="I34" s="7"/>
    </row>
    <row r="35" spans="1:9">
      <c r="A35" s="296" t="s">
        <v>13</v>
      </c>
      <c r="B35" s="296"/>
      <c r="C35" s="296"/>
      <c r="D35" s="296"/>
      <c r="E35" s="7"/>
      <c r="F35" s="7"/>
      <c r="G35" s="7"/>
      <c r="H35" s="7"/>
      <c r="I35" s="7"/>
    </row>
    <row r="36" spans="1:9">
      <c r="A36" s="314"/>
      <c r="B36" s="314"/>
      <c r="C36" s="314"/>
      <c r="D36" s="314"/>
      <c r="E36" s="7"/>
      <c r="F36" s="7"/>
      <c r="G36" s="7"/>
      <c r="H36" s="7"/>
      <c r="I36" s="7"/>
    </row>
    <row r="37" spans="1:9">
      <c r="A37" s="314"/>
      <c r="B37" s="314"/>
      <c r="C37" s="314"/>
      <c r="D37" s="314"/>
      <c r="E37" s="7"/>
      <c r="F37" s="7"/>
      <c r="G37" s="7"/>
      <c r="H37" s="7"/>
      <c r="I37" s="7"/>
    </row>
    <row r="38" spans="1:9">
      <c r="A38" s="317" t="s">
        <v>114</v>
      </c>
      <c r="B38" s="317"/>
      <c r="C38" s="317"/>
      <c r="D38" s="317"/>
      <c r="E38" s="7"/>
      <c r="F38" s="7"/>
      <c r="G38" s="7"/>
      <c r="H38" s="7"/>
      <c r="I38" s="7"/>
    </row>
    <row r="39" spans="1:9">
      <c r="A39" s="316"/>
      <c r="B39" s="316"/>
      <c r="C39" s="316"/>
      <c r="D39" s="316"/>
      <c r="E39" s="7"/>
      <c r="F39" s="7"/>
      <c r="G39" s="7"/>
      <c r="H39" s="7"/>
      <c r="I39" s="7"/>
    </row>
    <row r="40" spans="1:9">
      <c r="A40" s="336"/>
      <c r="B40" s="337"/>
      <c r="C40" s="337"/>
      <c r="D40" s="338"/>
      <c r="E40" s="7"/>
      <c r="F40" s="7"/>
      <c r="G40" s="7"/>
      <c r="H40" s="7"/>
      <c r="I40" s="7"/>
    </row>
    <row r="41" spans="1:9">
      <c r="A41" s="313" t="s">
        <v>119</v>
      </c>
      <c r="B41" s="313"/>
      <c r="C41" s="313"/>
      <c r="D41" s="313"/>
      <c r="E41" s="7"/>
      <c r="F41" s="7"/>
      <c r="G41" s="7"/>
      <c r="H41" s="7"/>
      <c r="I41" s="7"/>
    </row>
    <row r="42" spans="1:9">
      <c r="A42" s="339"/>
      <c r="B42" s="340"/>
      <c r="C42" s="340"/>
      <c r="D42" s="341"/>
      <c r="E42" s="7"/>
      <c r="F42" s="7"/>
      <c r="G42" s="7"/>
      <c r="H42" s="7"/>
      <c r="I42" s="7"/>
    </row>
    <row r="43" spans="1:9">
      <c r="A43" s="254"/>
      <c r="B43" s="254"/>
      <c r="C43" s="254"/>
      <c r="D43" s="254"/>
      <c r="E43" s="7"/>
      <c r="F43" s="7"/>
      <c r="G43" s="7"/>
      <c r="H43" s="7"/>
      <c r="I43" s="7"/>
    </row>
    <row r="44" spans="1:9">
      <c r="A44" s="297" t="s">
        <v>30</v>
      </c>
      <c r="B44" s="297"/>
      <c r="C44" s="297"/>
      <c r="D44" s="297"/>
      <c r="E44" s="7"/>
      <c r="F44" s="7"/>
      <c r="G44" s="7"/>
      <c r="H44" s="7"/>
      <c r="I44" s="7"/>
    </row>
    <row r="45" spans="1:9">
      <c r="A45" s="298"/>
      <c r="B45" s="298"/>
      <c r="C45" s="298"/>
      <c r="D45" s="298"/>
      <c r="E45" s="7"/>
      <c r="F45" s="7"/>
      <c r="G45" s="7"/>
      <c r="H45" s="7"/>
      <c r="I45" s="7"/>
    </row>
    <row r="46" spans="1:9">
      <c r="A46" s="251"/>
      <c r="B46" s="251"/>
      <c r="C46" s="251"/>
      <c r="D46" s="251"/>
      <c r="E46" s="7"/>
      <c r="F46" s="7"/>
      <c r="G46" s="7"/>
      <c r="H46" s="7"/>
      <c r="I46" s="7"/>
    </row>
    <row r="47" spans="1:9" ht="22.5" customHeight="1">
      <c r="A47" s="294" t="s">
        <v>125</v>
      </c>
      <c r="B47" s="294"/>
      <c r="C47" s="294"/>
      <c r="D47" s="294"/>
      <c r="E47" s="7"/>
      <c r="F47" s="7"/>
      <c r="G47" s="7"/>
      <c r="H47" s="7"/>
      <c r="I47" s="7"/>
    </row>
    <row r="48" spans="1:9">
      <c r="A48" s="254"/>
      <c r="B48" s="254"/>
      <c r="C48" s="254"/>
      <c r="D48" s="254"/>
      <c r="E48" s="7"/>
      <c r="F48" s="7"/>
      <c r="G48" s="7"/>
      <c r="H48" s="7"/>
      <c r="I48" s="7"/>
    </row>
    <row r="49" spans="1:9">
      <c r="A49" s="296" t="s">
        <v>50</v>
      </c>
      <c r="B49" s="296"/>
      <c r="C49" s="296"/>
      <c r="D49" s="296"/>
      <c r="E49" s="7"/>
      <c r="F49" s="7"/>
      <c r="G49" s="7"/>
      <c r="H49" s="7"/>
      <c r="I49" s="7"/>
    </row>
    <row r="50" spans="1:9" ht="22.5" customHeight="1">
      <c r="A50" s="260" t="s">
        <v>84</v>
      </c>
      <c r="B50" s="260"/>
      <c r="C50" s="260"/>
      <c r="D50" s="260"/>
      <c r="E50" s="7"/>
      <c r="F50" s="7"/>
      <c r="G50" s="7"/>
      <c r="H50" s="7"/>
      <c r="I50" s="7"/>
    </row>
    <row r="51" spans="1:9">
      <c r="A51" s="251" t="s">
        <v>98</v>
      </c>
      <c r="B51" s="251"/>
      <c r="C51" s="251"/>
      <c r="D51" s="251"/>
      <c r="E51" s="7"/>
      <c r="F51" s="7"/>
      <c r="G51" s="7"/>
      <c r="H51" s="7"/>
      <c r="I51" s="7"/>
    </row>
    <row r="52" spans="1:9">
      <c r="A52" s="264"/>
      <c r="B52" s="264"/>
      <c r="C52" s="264"/>
      <c r="D52" s="264"/>
      <c r="E52" s="7"/>
      <c r="F52" s="7"/>
      <c r="G52" s="7"/>
      <c r="H52" s="7"/>
      <c r="I52" s="7"/>
    </row>
    <row r="53" spans="1:9">
      <c r="A53" s="254" t="s">
        <v>99</v>
      </c>
      <c r="B53" s="254"/>
      <c r="C53" s="254"/>
      <c r="D53" s="254"/>
      <c r="E53" s="7"/>
      <c r="F53" s="7"/>
      <c r="G53" s="7"/>
      <c r="H53" s="7"/>
      <c r="I53" s="7"/>
    </row>
    <row r="54" spans="1:9">
      <c r="A54" s="277"/>
      <c r="B54" s="277"/>
      <c r="C54" s="277"/>
      <c r="D54" s="277"/>
      <c r="E54" s="7"/>
      <c r="F54" s="7"/>
      <c r="G54" s="7"/>
      <c r="H54" s="7"/>
      <c r="I54" s="7"/>
    </row>
    <row r="55" spans="1:9">
      <c r="A55" s="254" t="s">
        <v>97</v>
      </c>
      <c r="B55" s="254"/>
      <c r="C55" s="254"/>
      <c r="D55" s="254"/>
      <c r="E55" s="7"/>
      <c r="F55" s="7"/>
      <c r="G55" s="7"/>
      <c r="H55" s="7"/>
      <c r="I55" s="7"/>
    </row>
  </sheetData>
  <mergeCells count="55">
    <mergeCell ref="A55:D55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I33"/>
    <mergeCell ref="A34:D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I1"/>
    <mergeCell ref="A3:I3"/>
    <mergeCell ref="A4:I4"/>
    <mergeCell ref="A5:D5"/>
    <mergeCell ref="E5:I5"/>
    <mergeCell ref="A6:I6"/>
    <mergeCell ref="A7:D8"/>
    <mergeCell ref="E7:I7"/>
    <mergeCell ref="A9:D9"/>
    <mergeCell ref="A10:D10"/>
    <mergeCell ref="A11:D11"/>
  </mergeCells>
  <printOptions horizontalCentered="1"/>
  <pageMargins left="0.47244094488188981" right="0.47244094488188981" top="0.43307086614173229" bottom="0.47244094488188981" header="0.19685039370078741" footer="0.15748031496062992"/>
  <pageSetup paperSize="9" scale="80" orientation="portrait" r:id="rId1"/>
  <headerFooter alignWithMargins="0">
    <oddHeader>&amp;LKÖLCSEY FERENC VÁROSI KÖNYVTÁR</oddHeader>
    <oddFooter>&amp;LVeresegyház, 2013. Február 07.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selection activeCell="K34" sqref="K34"/>
    </sheetView>
  </sheetViews>
  <sheetFormatPr defaultRowHeight="12.75"/>
  <cols>
    <col min="4" max="4" width="13.85546875" customWidth="1"/>
    <col min="5" max="5" width="11.85546875" customWidth="1"/>
    <col min="6" max="7" width="11.42578125" customWidth="1"/>
    <col min="8" max="8" width="12.5703125" customWidth="1"/>
    <col min="260" max="260" width="13.85546875" customWidth="1"/>
    <col min="261" max="261" width="11.85546875" customWidth="1"/>
    <col min="262" max="263" width="11.42578125" customWidth="1"/>
    <col min="264" max="264" width="12.5703125" customWidth="1"/>
    <col min="516" max="516" width="13.85546875" customWidth="1"/>
    <col min="517" max="517" width="11.85546875" customWidth="1"/>
    <col min="518" max="519" width="11.42578125" customWidth="1"/>
    <col min="520" max="520" width="12.5703125" customWidth="1"/>
    <col min="772" max="772" width="13.85546875" customWidth="1"/>
    <col min="773" max="773" width="11.85546875" customWidth="1"/>
    <col min="774" max="775" width="11.42578125" customWidth="1"/>
    <col min="776" max="776" width="12.5703125" customWidth="1"/>
    <col min="1028" max="1028" width="13.85546875" customWidth="1"/>
    <col min="1029" max="1029" width="11.85546875" customWidth="1"/>
    <col min="1030" max="1031" width="11.42578125" customWidth="1"/>
    <col min="1032" max="1032" width="12.5703125" customWidth="1"/>
    <col min="1284" max="1284" width="13.85546875" customWidth="1"/>
    <col min="1285" max="1285" width="11.85546875" customWidth="1"/>
    <col min="1286" max="1287" width="11.42578125" customWidth="1"/>
    <col min="1288" max="1288" width="12.5703125" customWidth="1"/>
    <col min="1540" max="1540" width="13.85546875" customWidth="1"/>
    <col min="1541" max="1541" width="11.85546875" customWidth="1"/>
    <col min="1542" max="1543" width="11.42578125" customWidth="1"/>
    <col min="1544" max="1544" width="12.5703125" customWidth="1"/>
    <col min="1796" max="1796" width="13.85546875" customWidth="1"/>
    <col min="1797" max="1797" width="11.85546875" customWidth="1"/>
    <col min="1798" max="1799" width="11.42578125" customWidth="1"/>
    <col min="1800" max="1800" width="12.5703125" customWidth="1"/>
    <col min="2052" max="2052" width="13.85546875" customWidth="1"/>
    <col min="2053" max="2053" width="11.85546875" customWidth="1"/>
    <col min="2054" max="2055" width="11.42578125" customWidth="1"/>
    <col min="2056" max="2056" width="12.5703125" customWidth="1"/>
    <col min="2308" max="2308" width="13.85546875" customWidth="1"/>
    <col min="2309" max="2309" width="11.85546875" customWidth="1"/>
    <col min="2310" max="2311" width="11.42578125" customWidth="1"/>
    <col min="2312" max="2312" width="12.5703125" customWidth="1"/>
    <col min="2564" max="2564" width="13.85546875" customWidth="1"/>
    <col min="2565" max="2565" width="11.85546875" customWidth="1"/>
    <col min="2566" max="2567" width="11.42578125" customWidth="1"/>
    <col min="2568" max="2568" width="12.5703125" customWidth="1"/>
    <col min="2820" max="2820" width="13.85546875" customWidth="1"/>
    <col min="2821" max="2821" width="11.85546875" customWidth="1"/>
    <col min="2822" max="2823" width="11.42578125" customWidth="1"/>
    <col min="2824" max="2824" width="12.5703125" customWidth="1"/>
    <col min="3076" max="3076" width="13.85546875" customWidth="1"/>
    <col min="3077" max="3077" width="11.85546875" customWidth="1"/>
    <col min="3078" max="3079" width="11.42578125" customWidth="1"/>
    <col min="3080" max="3080" width="12.5703125" customWidth="1"/>
    <col min="3332" max="3332" width="13.85546875" customWidth="1"/>
    <col min="3333" max="3333" width="11.85546875" customWidth="1"/>
    <col min="3334" max="3335" width="11.42578125" customWidth="1"/>
    <col min="3336" max="3336" width="12.5703125" customWidth="1"/>
    <col min="3588" max="3588" width="13.85546875" customWidth="1"/>
    <col min="3589" max="3589" width="11.85546875" customWidth="1"/>
    <col min="3590" max="3591" width="11.42578125" customWidth="1"/>
    <col min="3592" max="3592" width="12.5703125" customWidth="1"/>
    <col min="3844" max="3844" width="13.85546875" customWidth="1"/>
    <col min="3845" max="3845" width="11.85546875" customWidth="1"/>
    <col min="3846" max="3847" width="11.42578125" customWidth="1"/>
    <col min="3848" max="3848" width="12.5703125" customWidth="1"/>
    <col min="4100" max="4100" width="13.85546875" customWidth="1"/>
    <col min="4101" max="4101" width="11.85546875" customWidth="1"/>
    <col min="4102" max="4103" width="11.42578125" customWidth="1"/>
    <col min="4104" max="4104" width="12.5703125" customWidth="1"/>
    <col min="4356" max="4356" width="13.85546875" customWidth="1"/>
    <col min="4357" max="4357" width="11.85546875" customWidth="1"/>
    <col min="4358" max="4359" width="11.42578125" customWidth="1"/>
    <col min="4360" max="4360" width="12.5703125" customWidth="1"/>
    <col min="4612" max="4612" width="13.85546875" customWidth="1"/>
    <col min="4613" max="4613" width="11.85546875" customWidth="1"/>
    <col min="4614" max="4615" width="11.42578125" customWidth="1"/>
    <col min="4616" max="4616" width="12.5703125" customWidth="1"/>
    <col min="4868" max="4868" width="13.85546875" customWidth="1"/>
    <col min="4869" max="4869" width="11.85546875" customWidth="1"/>
    <col min="4870" max="4871" width="11.42578125" customWidth="1"/>
    <col min="4872" max="4872" width="12.5703125" customWidth="1"/>
    <col min="5124" max="5124" width="13.85546875" customWidth="1"/>
    <col min="5125" max="5125" width="11.85546875" customWidth="1"/>
    <col min="5126" max="5127" width="11.42578125" customWidth="1"/>
    <col min="5128" max="5128" width="12.5703125" customWidth="1"/>
    <col min="5380" max="5380" width="13.85546875" customWidth="1"/>
    <col min="5381" max="5381" width="11.85546875" customWidth="1"/>
    <col min="5382" max="5383" width="11.42578125" customWidth="1"/>
    <col min="5384" max="5384" width="12.5703125" customWidth="1"/>
    <col min="5636" max="5636" width="13.85546875" customWidth="1"/>
    <col min="5637" max="5637" width="11.85546875" customWidth="1"/>
    <col min="5638" max="5639" width="11.42578125" customWidth="1"/>
    <col min="5640" max="5640" width="12.5703125" customWidth="1"/>
    <col min="5892" max="5892" width="13.85546875" customWidth="1"/>
    <col min="5893" max="5893" width="11.85546875" customWidth="1"/>
    <col min="5894" max="5895" width="11.42578125" customWidth="1"/>
    <col min="5896" max="5896" width="12.5703125" customWidth="1"/>
    <col min="6148" max="6148" width="13.85546875" customWidth="1"/>
    <col min="6149" max="6149" width="11.85546875" customWidth="1"/>
    <col min="6150" max="6151" width="11.42578125" customWidth="1"/>
    <col min="6152" max="6152" width="12.5703125" customWidth="1"/>
    <col min="6404" max="6404" width="13.85546875" customWidth="1"/>
    <col min="6405" max="6405" width="11.85546875" customWidth="1"/>
    <col min="6406" max="6407" width="11.42578125" customWidth="1"/>
    <col min="6408" max="6408" width="12.5703125" customWidth="1"/>
    <col min="6660" max="6660" width="13.85546875" customWidth="1"/>
    <col min="6661" max="6661" width="11.85546875" customWidth="1"/>
    <col min="6662" max="6663" width="11.42578125" customWidth="1"/>
    <col min="6664" max="6664" width="12.5703125" customWidth="1"/>
    <col min="6916" max="6916" width="13.85546875" customWidth="1"/>
    <col min="6917" max="6917" width="11.85546875" customWidth="1"/>
    <col min="6918" max="6919" width="11.42578125" customWidth="1"/>
    <col min="6920" max="6920" width="12.5703125" customWidth="1"/>
    <col min="7172" max="7172" width="13.85546875" customWidth="1"/>
    <col min="7173" max="7173" width="11.85546875" customWidth="1"/>
    <col min="7174" max="7175" width="11.42578125" customWidth="1"/>
    <col min="7176" max="7176" width="12.5703125" customWidth="1"/>
    <col min="7428" max="7428" width="13.85546875" customWidth="1"/>
    <col min="7429" max="7429" width="11.85546875" customWidth="1"/>
    <col min="7430" max="7431" width="11.42578125" customWidth="1"/>
    <col min="7432" max="7432" width="12.5703125" customWidth="1"/>
    <col min="7684" max="7684" width="13.85546875" customWidth="1"/>
    <col min="7685" max="7685" width="11.85546875" customWidth="1"/>
    <col min="7686" max="7687" width="11.42578125" customWidth="1"/>
    <col min="7688" max="7688" width="12.5703125" customWidth="1"/>
    <col min="7940" max="7940" width="13.85546875" customWidth="1"/>
    <col min="7941" max="7941" width="11.85546875" customWidth="1"/>
    <col min="7942" max="7943" width="11.42578125" customWidth="1"/>
    <col min="7944" max="7944" width="12.5703125" customWidth="1"/>
    <col min="8196" max="8196" width="13.85546875" customWidth="1"/>
    <col min="8197" max="8197" width="11.85546875" customWidth="1"/>
    <col min="8198" max="8199" width="11.42578125" customWidth="1"/>
    <col min="8200" max="8200" width="12.5703125" customWidth="1"/>
    <col min="8452" max="8452" width="13.85546875" customWidth="1"/>
    <col min="8453" max="8453" width="11.85546875" customWidth="1"/>
    <col min="8454" max="8455" width="11.42578125" customWidth="1"/>
    <col min="8456" max="8456" width="12.5703125" customWidth="1"/>
    <col min="8708" max="8708" width="13.85546875" customWidth="1"/>
    <col min="8709" max="8709" width="11.85546875" customWidth="1"/>
    <col min="8710" max="8711" width="11.42578125" customWidth="1"/>
    <col min="8712" max="8712" width="12.5703125" customWidth="1"/>
    <col min="8964" max="8964" width="13.85546875" customWidth="1"/>
    <col min="8965" max="8965" width="11.85546875" customWidth="1"/>
    <col min="8966" max="8967" width="11.42578125" customWidth="1"/>
    <col min="8968" max="8968" width="12.5703125" customWidth="1"/>
    <col min="9220" max="9220" width="13.85546875" customWidth="1"/>
    <col min="9221" max="9221" width="11.85546875" customWidth="1"/>
    <col min="9222" max="9223" width="11.42578125" customWidth="1"/>
    <col min="9224" max="9224" width="12.5703125" customWidth="1"/>
    <col min="9476" max="9476" width="13.85546875" customWidth="1"/>
    <col min="9477" max="9477" width="11.85546875" customWidth="1"/>
    <col min="9478" max="9479" width="11.42578125" customWidth="1"/>
    <col min="9480" max="9480" width="12.5703125" customWidth="1"/>
    <col min="9732" max="9732" width="13.85546875" customWidth="1"/>
    <col min="9733" max="9733" width="11.85546875" customWidth="1"/>
    <col min="9734" max="9735" width="11.42578125" customWidth="1"/>
    <col min="9736" max="9736" width="12.5703125" customWidth="1"/>
    <col min="9988" max="9988" width="13.85546875" customWidth="1"/>
    <col min="9989" max="9989" width="11.85546875" customWidth="1"/>
    <col min="9990" max="9991" width="11.42578125" customWidth="1"/>
    <col min="9992" max="9992" width="12.5703125" customWidth="1"/>
    <col min="10244" max="10244" width="13.85546875" customWidth="1"/>
    <col min="10245" max="10245" width="11.85546875" customWidth="1"/>
    <col min="10246" max="10247" width="11.42578125" customWidth="1"/>
    <col min="10248" max="10248" width="12.5703125" customWidth="1"/>
    <col min="10500" max="10500" width="13.85546875" customWidth="1"/>
    <col min="10501" max="10501" width="11.85546875" customWidth="1"/>
    <col min="10502" max="10503" width="11.42578125" customWidth="1"/>
    <col min="10504" max="10504" width="12.5703125" customWidth="1"/>
    <col min="10756" max="10756" width="13.85546875" customWidth="1"/>
    <col min="10757" max="10757" width="11.85546875" customWidth="1"/>
    <col min="10758" max="10759" width="11.42578125" customWidth="1"/>
    <col min="10760" max="10760" width="12.5703125" customWidth="1"/>
    <col min="11012" max="11012" width="13.85546875" customWidth="1"/>
    <col min="11013" max="11013" width="11.85546875" customWidth="1"/>
    <col min="11014" max="11015" width="11.42578125" customWidth="1"/>
    <col min="11016" max="11016" width="12.5703125" customWidth="1"/>
    <col min="11268" max="11268" width="13.85546875" customWidth="1"/>
    <col min="11269" max="11269" width="11.85546875" customWidth="1"/>
    <col min="11270" max="11271" width="11.42578125" customWidth="1"/>
    <col min="11272" max="11272" width="12.5703125" customWidth="1"/>
    <col min="11524" max="11524" width="13.85546875" customWidth="1"/>
    <col min="11525" max="11525" width="11.85546875" customWidth="1"/>
    <col min="11526" max="11527" width="11.42578125" customWidth="1"/>
    <col min="11528" max="11528" width="12.5703125" customWidth="1"/>
    <col min="11780" max="11780" width="13.85546875" customWidth="1"/>
    <col min="11781" max="11781" width="11.85546875" customWidth="1"/>
    <col min="11782" max="11783" width="11.42578125" customWidth="1"/>
    <col min="11784" max="11784" width="12.5703125" customWidth="1"/>
    <col min="12036" max="12036" width="13.85546875" customWidth="1"/>
    <col min="12037" max="12037" width="11.85546875" customWidth="1"/>
    <col min="12038" max="12039" width="11.42578125" customWidth="1"/>
    <col min="12040" max="12040" width="12.5703125" customWidth="1"/>
    <col min="12292" max="12292" width="13.85546875" customWidth="1"/>
    <col min="12293" max="12293" width="11.85546875" customWidth="1"/>
    <col min="12294" max="12295" width="11.42578125" customWidth="1"/>
    <col min="12296" max="12296" width="12.5703125" customWidth="1"/>
    <col min="12548" max="12548" width="13.85546875" customWidth="1"/>
    <col min="12549" max="12549" width="11.85546875" customWidth="1"/>
    <col min="12550" max="12551" width="11.42578125" customWidth="1"/>
    <col min="12552" max="12552" width="12.5703125" customWidth="1"/>
    <col min="12804" max="12804" width="13.85546875" customWidth="1"/>
    <col min="12805" max="12805" width="11.85546875" customWidth="1"/>
    <col min="12806" max="12807" width="11.42578125" customWidth="1"/>
    <col min="12808" max="12808" width="12.5703125" customWidth="1"/>
    <col min="13060" max="13060" width="13.85546875" customWidth="1"/>
    <col min="13061" max="13061" width="11.85546875" customWidth="1"/>
    <col min="13062" max="13063" width="11.42578125" customWidth="1"/>
    <col min="13064" max="13064" width="12.5703125" customWidth="1"/>
    <col min="13316" max="13316" width="13.85546875" customWidth="1"/>
    <col min="13317" max="13317" width="11.85546875" customWidth="1"/>
    <col min="13318" max="13319" width="11.42578125" customWidth="1"/>
    <col min="13320" max="13320" width="12.5703125" customWidth="1"/>
    <col min="13572" max="13572" width="13.85546875" customWidth="1"/>
    <col min="13573" max="13573" width="11.85546875" customWidth="1"/>
    <col min="13574" max="13575" width="11.42578125" customWidth="1"/>
    <col min="13576" max="13576" width="12.5703125" customWidth="1"/>
    <col min="13828" max="13828" width="13.85546875" customWidth="1"/>
    <col min="13829" max="13829" width="11.85546875" customWidth="1"/>
    <col min="13830" max="13831" width="11.42578125" customWidth="1"/>
    <col min="13832" max="13832" width="12.5703125" customWidth="1"/>
    <col min="14084" max="14084" width="13.85546875" customWidth="1"/>
    <col min="14085" max="14085" width="11.85546875" customWidth="1"/>
    <col min="14086" max="14087" width="11.42578125" customWidth="1"/>
    <col min="14088" max="14088" width="12.5703125" customWidth="1"/>
    <col min="14340" max="14340" width="13.85546875" customWidth="1"/>
    <col min="14341" max="14341" width="11.85546875" customWidth="1"/>
    <col min="14342" max="14343" width="11.42578125" customWidth="1"/>
    <col min="14344" max="14344" width="12.5703125" customWidth="1"/>
    <col min="14596" max="14596" width="13.85546875" customWidth="1"/>
    <col min="14597" max="14597" width="11.85546875" customWidth="1"/>
    <col min="14598" max="14599" width="11.42578125" customWidth="1"/>
    <col min="14600" max="14600" width="12.5703125" customWidth="1"/>
    <col min="14852" max="14852" width="13.85546875" customWidth="1"/>
    <col min="14853" max="14853" width="11.85546875" customWidth="1"/>
    <col min="14854" max="14855" width="11.42578125" customWidth="1"/>
    <col min="14856" max="14856" width="12.5703125" customWidth="1"/>
    <col min="15108" max="15108" width="13.85546875" customWidth="1"/>
    <col min="15109" max="15109" width="11.85546875" customWidth="1"/>
    <col min="15110" max="15111" width="11.42578125" customWidth="1"/>
    <col min="15112" max="15112" width="12.5703125" customWidth="1"/>
    <col min="15364" max="15364" width="13.85546875" customWidth="1"/>
    <col min="15365" max="15365" width="11.85546875" customWidth="1"/>
    <col min="15366" max="15367" width="11.42578125" customWidth="1"/>
    <col min="15368" max="15368" width="12.5703125" customWidth="1"/>
    <col min="15620" max="15620" width="13.85546875" customWidth="1"/>
    <col min="15621" max="15621" width="11.85546875" customWidth="1"/>
    <col min="15622" max="15623" width="11.42578125" customWidth="1"/>
    <col min="15624" max="15624" width="12.5703125" customWidth="1"/>
    <col min="15876" max="15876" width="13.85546875" customWidth="1"/>
    <col min="15877" max="15877" width="11.85546875" customWidth="1"/>
    <col min="15878" max="15879" width="11.42578125" customWidth="1"/>
    <col min="15880" max="15880" width="12.5703125" customWidth="1"/>
    <col min="16132" max="16132" width="13.85546875" customWidth="1"/>
    <col min="16133" max="16133" width="11.85546875" customWidth="1"/>
    <col min="16134" max="16135" width="11.42578125" customWidth="1"/>
    <col min="16136" max="16136" width="12.5703125" customWidth="1"/>
  </cols>
  <sheetData>
    <row r="1" spans="1:8">
      <c r="A1" s="280" t="s">
        <v>346</v>
      </c>
      <c r="B1" s="280"/>
      <c r="C1" s="280"/>
      <c r="D1" s="280"/>
      <c r="E1" s="280"/>
      <c r="F1" s="280"/>
      <c r="G1" s="280"/>
      <c r="H1" s="280"/>
    </row>
    <row r="2" spans="1:8">
      <c r="A2" s="173"/>
      <c r="B2" s="173"/>
      <c r="C2" s="173"/>
      <c r="D2" s="173"/>
      <c r="E2" s="173"/>
      <c r="F2" s="173"/>
      <c r="G2" s="173"/>
      <c r="H2" s="173"/>
    </row>
    <row r="3" spans="1:8">
      <c r="A3" s="278" t="s">
        <v>102</v>
      </c>
      <c r="B3" s="278"/>
      <c r="C3" s="278"/>
      <c r="D3" s="278"/>
      <c r="E3" s="278"/>
      <c r="F3" s="278"/>
      <c r="G3" s="278"/>
      <c r="H3" s="278"/>
    </row>
    <row r="4" spans="1:8" ht="17.25" customHeight="1">
      <c r="A4" s="328" t="s">
        <v>128</v>
      </c>
      <c r="B4" s="328"/>
      <c r="C4" s="328"/>
      <c r="D4" s="328"/>
      <c r="E4" s="328"/>
      <c r="F4" s="328"/>
      <c r="G4" s="328"/>
      <c r="H4" s="328"/>
    </row>
    <row r="5" spans="1:8">
      <c r="A5" s="329" t="s">
        <v>100</v>
      </c>
      <c r="B5" s="330"/>
      <c r="C5" s="330"/>
      <c r="D5" s="331"/>
      <c r="E5" s="277" t="s">
        <v>287</v>
      </c>
      <c r="F5" s="277"/>
      <c r="G5" s="277"/>
      <c r="H5" s="277"/>
    </row>
    <row r="6" spans="1:8" ht="21" customHeight="1">
      <c r="A6" s="347" t="s">
        <v>154</v>
      </c>
      <c r="B6" s="348"/>
      <c r="C6" s="348"/>
      <c r="D6" s="348"/>
      <c r="E6" s="348"/>
      <c r="F6" s="348"/>
      <c r="G6" s="348"/>
      <c r="H6" s="348"/>
    </row>
    <row r="7" spans="1:8" ht="16.5" customHeight="1">
      <c r="A7" s="290" t="s">
        <v>3</v>
      </c>
      <c r="B7" s="290"/>
      <c r="C7" s="290"/>
      <c r="D7" s="290"/>
      <c r="E7" s="289" t="s">
        <v>128</v>
      </c>
      <c r="F7" s="289"/>
      <c r="G7" s="289"/>
      <c r="H7" s="289"/>
    </row>
    <row r="8" spans="1:8" ht="14.25" customHeight="1">
      <c r="A8" s="290"/>
      <c r="B8" s="290"/>
      <c r="C8" s="290"/>
      <c r="D8" s="290"/>
      <c r="E8" s="186"/>
      <c r="F8" s="186"/>
      <c r="G8" s="174"/>
      <c r="H8" s="177" t="s">
        <v>6</v>
      </c>
    </row>
    <row r="9" spans="1:8" s="31" customFormat="1">
      <c r="A9" s="255" t="s">
        <v>24</v>
      </c>
      <c r="B9" s="255"/>
      <c r="C9" s="255"/>
      <c r="D9" s="255"/>
      <c r="E9" s="97">
        <f>SUM(E10:E13)</f>
        <v>0</v>
      </c>
      <c r="F9" s="97">
        <f>SUM(F10:F13)</f>
        <v>0</v>
      </c>
      <c r="G9" s="97">
        <f>SUM(G10:G13)</f>
        <v>0</v>
      </c>
      <c r="H9" s="97">
        <f>SUM(E9:G9)</f>
        <v>0</v>
      </c>
    </row>
    <row r="10" spans="1:8">
      <c r="A10" s="251" t="s">
        <v>11</v>
      </c>
      <c r="B10" s="251"/>
      <c r="C10" s="251"/>
      <c r="D10" s="251"/>
      <c r="E10" s="88"/>
      <c r="F10" s="88"/>
      <c r="G10" s="88"/>
      <c r="H10" s="96">
        <f t="shared" ref="H10:H32" si="0">SUM(E10:G10)</f>
        <v>0</v>
      </c>
    </row>
    <row r="11" spans="1:8">
      <c r="A11" s="265" t="s">
        <v>12</v>
      </c>
      <c r="B11" s="265"/>
      <c r="C11" s="265"/>
      <c r="D11" s="265"/>
      <c r="E11" s="88"/>
      <c r="F11" s="88"/>
      <c r="G11" s="88"/>
      <c r="H11" s="96">
        <f t="shared" si="0"/>
        <v>0</v>
      </c>
    </row>
    <row r="12" spans="1:8">
      <c r="A12" s="251" t="s">
        <v>17</v>
      </c>
      <c r="B12" s="251"/>
      <c r="C12" s="251"/>
      <c r="D12" s="251"/>
      <c r="E12" s="88"/>
      <c r="F12" s="88"/>
      <c r="G12" s="88"/>
      <c r="H12" s="96">
        <f t="shared" si="0"/>
        <v>0</v>
      </c>
    </row>
    <row r="13" spans="1:8">
      <c r="A13" s="251" t="s">
        <v>25</v>
      </c>
      <c r="B13" s="251"/>
      <c r="C13" s="251"/>
      <c r="D13" s="251"/>
      <c r="E13" s="88"/>
      <c r="F13" s="88"/>
      <c r="G13" s="88"/>
      <c r="H13" s="96">
        <f t="shared" si="0"/>
        <v>0</v>
      </c>
    </row>
    <row r="14" spans="1:8">
      <c r="A14" s="264"/>
      <c r="B14" s="264"/>
      <c r="C14" s="264"/>
      <c r="D14" s="264"/>
      <c r="E14" s="88"/>
      <c r="F14" s="88"/>
      <c r="G14" s="88"/>
      <c r="H14" s="96"/>
    </row>
    <row r="15" spans="1:8">
      <c r="A15" s="264"/>
      <c r="B15" s="264"/>
      <c r="C15" s="264"/>
      <c r="D15" s="264"/>
      <c r="E15" s="88"/>
      <c r="F15" s="88"/>
      <c r="G15" s="88"/>
      <c r="H15" s="96"/>
    </row>
    <row r="16" spans="1:8" s="31" customFormat="1">
      <c r="A16" s="254" t="s">
        <v>141</v>
      </c>
      <c r="B16" s="254"/>
      <c r="C16" s="254"/>
      <c r="D16" s="254"/>
      <c r="E16" s="89"/>
      <c r="F16" s="89"/>
      <c r="G16" s="89"/>
      <c r="H16" s="97">
        <f t="shared" si="0"/>
        <v>0</v>
      </c>
    </row>
    <row r="17" spans="1:8">
      <c r="A17" s="293"/>
      <c r="B17" s="293"/>
      <c r="C17" s="293"/>
      <c r="D17" s="293"/>
      <c r="E17" s="88"/>
      <c r="F17" s="88"/>
      <c r="G17" s="88"/>
      <c r="H17" s="96"/>
    </row>
    <row r="18" spans="1:8">
      <c r="A18" s="293"/>
      <c r="B18" s="293"/>
      <c r="C18" s="293"/>
      <c r="D18" s="293"/>
      <c r="E18" s="88"/>
      <c r="F18" s="88"/>
      <c r="G18" s="88"/>
      <c r="H18" s="96"/>
    </row>
    <row r="19" spans="1:8" s="31" customFormat="1">
      <c r="A19" s="297" t="s">
        <v>123</v>
      </c>
      <c r="B19" s="297"/>
      <c r="C19" s="297"/>
      <c r="D19" s="297"/>
      <c r="E19" s="89"/>
      <c r="F19" s="89"/>
      <c r="G19" s="89"/>
      <c r="H19" s="97">
        <f t="shared" si="0"/>
        <v>0</v>
      </c>
    </row>
    <row r="20" spans="1:8">
      <c r="A20" s="298"/>
      <c r="B20" s="298"/>
      <c r="C20" s="298"/>
      <c r="D20" s="298"/>
      <c r="E20" s="88"/>
      <c r="F20" s="88"/>
      <c r="G20" s="88"/>
      <c r="H20" s="96"/>
    </row>
    <row r="21" spans="1:8">
      <c r="A21" s="297"/>
      <c r="B21" s="297"/>
      <c r="C21" s="297"/>
      <c r="D21" s="297"/>
      <c r="E21" s="88"/>
      <c r="F21" s="88"/>
      <c r="G21" s="88"/>
      <c r="H21" s="96"/>
    </row>
    <row r="22" spans="1:8" s="31" customFormat="1" ht="22.5" customHeight="1">
      <c r="A22" s="294" t="s">
        <v>124</v>
      </c>
      <c r="B22" s="294"/>
      <c r="C22" s="294"/>
      <c r="D22" s="294"/>
      <c r="E22" s="89">
        <f>+E9+E16+E19</f>
        <v>0</v>
      </c>
      <c r="F22" s="89">
        <f>+F9+F16+F19</f>
        <v>0</v>
      </c>
      <c r="G22" s="89">
        <f>+G9+G16+G19</f>
        <v>0</v>
      </c>
      <c r="H22" s="97">
        <f t="shared" si="0"/>
        <v>0</v>
      </c>
    </row>
    <row r="23" spans="1:8">
      <c r="A23" s="254"/>
      <c r="B23" s="254"/>
      <c r="C23" s="254"/>
      <c r="D23" s="254"/>
      <c r="E23" s="89"/>
      <c r="F23" s="88"/>
      <c r="G23" s="88"/>
      <c r="H23" s="96"/>
    </row>
    <row r="24" spans="1:8">
      <c r="A24" s="333" t="s">
        <v>50</v>
      </c>
      <c r="B24" s="334"/>
      <c r="C24" s="334"/>
      <c r="D24" s="335"/>
      <c r="E24" s="89"/>
      <c r="F24" s="88"/>
      <c r="G24" s="88"/>
      <c r="H24" s="96">
        <f t="shared" si="0"/>
        <v>0</v>
      </c>
    </row>
    <row r="25" spans="1:8" ht="23.25" customHeight="1">
      <c r="A25" s="260" t="s">
        <v>84</v>
      </c>
      <c r="B25" s="260"/>
      <c r="C25" s="260"/>
      <c r="D25" s="260"/>
      <c r="E25" s="88"/>
      <c r="F25" s="88"/>
      <c r="G25" s="88"/>
      <c r="H25" s="96">
        <f t="shared" si="0"/>
        <v>0</v>
      </c>
    </row>
    <row r="26" spans="1:8">
      <c r="A26" s="251" t="s">
        <v>98</v>
      </c>
      <c r="B26" s="251"/>
      <c r="C26" s="251"/>
      <c r="D26" s="251"/>
      <c r="E26" s="89"/>
      <c r="F26" s="88"/>
      <c r="G26" s="88"/>
      <c r="H26" s="96">
        <f t="shared" si="0"/>
        <v>0</v>
      </c>
    </row>
    <row r="27" spans="1:8">
      <c r="A27" s="251"/>
      <c r="B27" s="251"/>
      <c r="C27" s="251"/>
      <c r="D27" s="251"/>
      <c r="E27" s="88"/>
      <c r="F27" s="88"/>
      <c r="G27" s="88"/>
      <c r="H27" s="96"/>
    </row>
    <row r="28" spans="1:8">
      <c r="A28" s="251"/>
      <c r="B28" s="251"/>
      <c r="C28" s="251"/>
      <c r="D28" s="251"/>
      <c r="E28" s="88"/>
      <c r="F28" s="88"/>
      <c r="G28" s="88"/>
      <c r="H28" s="96"/>
    </row>
    <row r="29" spans="1:8" s="31" customFormat="1">
      <c r="A29" s="254" t="s">
        <v>126</v>
      </c>
      <c r="B29" s="254"/>
      <c r="C29" s="254"/>
      <c r="D29" s="254"/>
      <c r="E29" s="89">
        <f>+E24+E25+E26</f>
        <v>0</v>
      </c>
      <c r="F29" s="89">
        <f>+F24+F25+F26</f>
        <v>0</v>
      </c>
      <c r="G29" s="89">
        <f>+G24+G25+G26</f>
        <v>0</v>
      </c>
      <c r="H29" s="97">
        <f t="shared" si="0"/>
        <v>0</v>
      </c>
    </row>
    <row r="30" spans="1:8">
      <c r="A30" s="277"/>
      <c r="B30" s="277"/>
      <c r="C30" s="277"/>
      <c r="D30" s="277"/>
      <c r="E30" s="89"/>
      <c r="F30" s="88"/>
      <c r="G30" s="88"/>
      <c r="H30" s="96"/>
    </row>
    <row r="31" spans="1:8">
      <c r="A31" s="277"/>
      <c r="B31" s="277"/>
      <c r="C31" s="277"/>
      <c r="D31" s="277"/>
      <c r="E31" s="89"/>
      <c r="F31" s="88"/>
      <c r="G31" s="88"/>
      <c r="H31" s="96"/>
    </row>
    <row r="32" spans="1:8" s="31" customFormat="1">
      <c r="A32" s="254" t="s">
        <v>87</v>
      </c>
      <c r="B32" s="254"/>
      <c r="C32" s="254"/>
      <c r="D32" s="254"/>
      <c r="E32" s="89">
        <f>+E22+E29</f>
        <v>0</v>
      </c>
      <c r="F32" s="89">
        <f>+F22+F29</f>
        <v>0</v>
      </c>
      <c r="G32" s="89">
        <f>+G22+G29</f>
        <v>0</v>
      </c>
      <c r="H32" s="97">
        <f t="shared" si="0"/>
        <v>0</v>
      </c>
    </row>
    <row r="33" spans="1:8" ht="24.75" customHeight="1">
      <c r="A33" s="347" t="s">
        <v>153</v>
      </c>
      <c r="B33" s="347"/>
      <c r="C33" s="347"/>
      <c r="D33" s="347"/>
      <c r="E33" s="347"/>
      <c r="F33" s="347"/>
      <c r="G33" s="347"/>
      <c r="H33" s="347"/>
    </row>
    <row r="34" spans="1:8">
      <c r="A34" s="254" t="s">
        <v>22</v>
      </c>
      <c r="B34" s="254"/>
      <c r="C34" s="254"/>
      <c r="D34" s="254"/>
      <c r="E34" s="96"/>
      <c r="F34" s="96"/>
      <c r="G34" s="96"/>
      <c r="H34" s="96"/>
    </row>
    <row r="35" spans="1:8">
      <c r="A35" s="296" t="s">
        <v>13</v>
      </c>
      <c r="B35" s="296"/>
      <c r="C35" s="296"/>
      <c r="D35" s="296"/>
      <c r="E35" s="88"/>
      <c r="F35" s="88"/>
      <c r="G35" s="88"/>
      <c r="H35" s="96"/>
    </row>
    <row r="36" spans="1:8">
      <c r="A36" s="314"/>
      <c r="B36" s="314"/>
      <c r="C36" s="314"/>
      <c r="D36" s="314"/>
      <c r="E36" s="88"/>
      <c r="F36" s="88"/>
      <c r="G36" s="88"/>
      <c r="H36" s="96"/>
    </row>
    <row r="37" spans="1:8">
      <c r="A37" s="314"/>
      <c r="B37" s="314"/>
      <c r="C37" s="314"/>
      <c r="D37" s="314"/>
      <c r="E37" s="88"/>
      <c r="F37" s="88"/>
      <c r="G37" s="88"/>
      <c r="H37" s="96"/>
    </row>
    <row r="38" spans="1:8">
      <c r="A38" s="317" t="s">
        <v>114</v>
      </c>
      <c r="B38" s="317"/>
      <c r="C38" s="317"/>
      <c r="D38" s="317"/>
      <c r="E38" s="88"/>
      <c r="F38" s="88"/>
      <c r="G38" s="88"/>
      <c r="H38" s="96"/>
    </row>
    <row r="39" spans="1:8">
      <c r="A39" s="316"/>
      <c r="B39" s="316"/>
      <c r="C39" s="316"/>
      <c r="D39" s="316"/>
      <c r="E39" s="96"/>
      <c r="F39" s="96"/>
      <c r="G39" s="96"/>
      <c r="H39" s="96"/>
    </row>
    <row r="40" spans="1:8">
      <c r="A40" s="336"/>
      <c r="B40" s="337"/>
      <c r="C40" s="337"/>
      <c r="D40" s="338"/>
      <c r="E40" s="88"/>
      <c r="F40" s="88"/>
      <c r="G40" s="88"/>
      <c r="H40" s="96"/>
    </row>
    <row r="41" spans="1:8">
      <c r="A41" s="313" t="s">
        <v>119</v>
      </c>
      <c r="B41" s="313"/>
      <c r="C41" s="313"/>
      <c r="D41" s="313"/>
      <c r="E41" s="88"/>
      <c r="F41" s="88"/>
      <c r="G41" s="88"/>
      <c r="H41" s="96"/>
    </row>
    <row r="42" spans="1:8">
      <c r="A42" s="339"/>
      <c r="B42" s="340"/>
      <c r="C42" s="340"/>
      <c r="D42" s="341"/>
      <c r="E42" s="88"/>
      <c r="F42" s="88"/>
      <c r="G42" s="88"/>
      <c r="H42" s="96"/>
    </row>
    <row r="43" spans="1:8">
      <c r="A43" s="254"/>
      <c r="B43" s="254"/>
      <c r="C43" s="254"/>
      <c r="D43" s="254"/>
      <c r="E43" s="88"/>
      <c r="F43" s="88"/>
      <c r="G43" s="88"/>
      <c r="H43" s="96"/>
    </row>
    <row r="44" spans="1:8">
      <c r="A44" s="297" t="s">
        <v>30</v>
      </c>
      <c r="B44" s="297"/>
      <c r="C44" s="297"/>
      <c r="D44" s="297"/>
      <c r="E44" s="96"/>
      <c r="F44" s="96"/>
      <c r="G44" s="96"/>
      <c r="H44" s="96"/>
    </row>
    <row r="45" spans="1:8">
      <c r="A45" s="298"/>
      <c r="B45" s="298"/>
      <c r="C45" s="298"/>
      <c r="D45" s="298"/>
      <c r="E45" s="88"/>
      <c r="F45" s="88"/>
      <c r="G45" s="88"/>
      <c r="H45" s="96"/>
    </row>
    <row r="46" spans="1:8">
      <c r="A46" s="251"/>
      <c r="B46" s="251"/>
      <c r="C46" s="251"/>
      <c r="D46" s="251"/>
      <c r="E46" s="88"/>
      <c r="F46" s="88"/>
      <c r="G46" s="88"/>
      <c r="H46" s="96"/>
    </row>
    <row r="47" spans="1:8" ht="22.5" customHeight="1">
      <c r="A47" s="294" t="s">
        <v>125</v>
      </c>
      <c r="B47" s="294"/>
      <c r="C47" s="294"/>
      <c r="D47" s="294"/>
      <c r="E47" s="88"/>
      <c r="F47" s="88"/>
      <c r="G47" s="88"/>
      <c r="H47" s="96"/>
    </row>
    <row r="48" spans="1:8">
      <c r="A48" s="254"/>
      <c r="B48" s="254"/>
      <c r="C48" s="254"/>
      <c r="D48" s="254"/>
      <c r="E48" s="96"/>
      <c r="F48" s="96"/>
      <c r="G48" s="96"/>
      <c r="H48" s="96"/>
    </row>
    <row r="49" spans="1:8">
      <c r="A49" s="296" t="s">
        <v>50</v>
      </c>
      <c r="B49" s="296"/>
      <c r="C49" s="296"/>
      <c r="D49" s="296"/>
      <c r="E49" s="88"/>
      <c r="F49" s="88"/>
      <c r="G49" s="88"/>
      <c r="H49" s="96"/>
    </row>
    <row r="50" spans="1:8" ht="22.5" customHeight="1">
      <c r="A50" s="260" t="s">
        <v>84</v>
      </c>
      <c r="B50" s="260"/>
      <c r="C50" s="260"/>
      <c r="D50" s="260"/>
      <c r="E50" s="88"/>
      <c r="F50" s="88"/>
      <c r="G50" s="88"/>
      <c r="H50" s="96"/>
    </row>
    <row r="51" spans="1:8">
      <c r="A51" s="251" t="s">
        <v>98</v>
      </c>
      <c r="B51" s="251"/>
      <c r="C51" s="251"/>
      <c r="D51" s="251"/>
      <c r="E51" s="88"/>
      <c r="F51" s="88"/>
      <c r="G51" s="88"/>
      <c r="H51" s="96"/>
    </row>
    <row r="52" spans="1:8">
      <c r="A52" s="264"/>
      <c r="B52" s="264"/>
      <c r="C52" s="264"/>
      <c r="D52" s="264"/>
      <c r="E52" s="88"/>
      <c r="F52" s="88"/>
      <c r="G52" s="88"/>
      <c r="H52" s="96"/>
    </row>
    <row r="53" spans="1:8">
      <c r="A53" s="254" t="s">
        <v>99</v>
      </c>
      <c r="B53" s="254"/>
      <c r="C53" s="254"/>
      <c r="D53" s="254"/>
      <c r="E53" s="96"/>
      <c r="F53" s="96"/>
      <c r="G53" s="96"/>
      <c r="H53" s="96"/>
    </row>
    <row r="54" spans="1:8">
      <c r="A54" s="277"/>
      <c r="B54" s="277"/>
      <c r="C54" s="277"/>
      <c r="D54" s="277"/>
      <c r="E54" s="88"/>
      <c r="F54" s="88"/>
      <c r="G54" s="88"/>
      <c r="H54" s="96"/>
    </row>
    <row r="55" spans="1:8">
      <c r="A55" s="254" t="s">
        <v>97</v>
      </c>
      <c r="B55" s="254"/>
      <c r="C55" s="254"/>
      <c r="D55" s="254"/>
      <c r="E55" s="88"/>
      <c r="F55" s="88"/>
      <c r="G55" s="88"/>
      <c r="H55" s="96"/>
    </row>
  </sheetData>
  <mergeCells count="55">
    <mergeCell ref="A55:D55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H33"/>
    <mergeCell ref="A34:D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H1"/>
    <mergeCell ref="A3:H3"/>
    <mergeCell ref="A4:H4"/>
    <mergeCell ref="A5:D5"/>
    <mergeCell ref="E5:H5"/>
    <mergeCell ref="A6:H6"/>
    <mergeCell ref="A7:D8"/>
    <mergeCell ref="E7:H7"/>
    <mergeCell ref="A9:D9"/>
    <mergeCell ref="A10:D10"/>
    <mergeCell ref="A11:D11"/>
  </mergeCells>
  <printOptions horizontalCentered="1"/>
  <pageMargins left="0.47244094488188981" right="0.47244094488188981" top="0.43307086614173229" bottom="0.31496062992125984" header="0.35433070866141736" footer="0.23622047244094491"/>
  <pageSetup paperSize="9" orientation="portrait" r:id="rId1"/>
  <headerFooter alignWithMargins="0">
    <oddHeader>&amp;LKÖLCSEY FERENC VÁROSI KÖNYVTÁR</oddHeader>
    <oddFooter>&amp;LVeresegyház, 2013. Február 07.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>
  <dimension ref="A1:G55"/>
  <sheetViews>
    <sheetView topLeftCell="A13" workbookViewId="0">
      <selection activeCell="A33" sqref="A33:G33"/>
    </sheetView>
  </sheetViews>
  <sheetFormatPr defaultRowHeight="12.75"/>
  <cols>
    <col min="4" max="4" width="13.85546875" customWidth="1"/>
    <col min="5" max="5" width="12.28515625" customWidth="1"/>
    <col min="6" max="6" width="11.42578125" customWidth="1"/>
    <col min="7" max="7" width="13.85546875" customWidth="1"/>
    <col min="260" max="260" width="13.85546875" customWidth="1"/>
    <col min="261" max="261" width="12.28515625" customWidth="1"/>
    <col min="262" max="262" width="11.42578125" customWidth="1"/>
    <col min="263" max="263" width="13.85546875" customWidth="1"/>
    <col min="516" max="516" width="13.85546875" customWidth="1"/>
    <col min="517" max="517" width="12.28515625" customWidth="1"/>
    <col min="518" max="518" width="11.42578125" customWidth="1"/>
    <col min="519" max="519" width="13.85546875" customWidth="1"/>
    <col min="772" max="772" width="13.85546875" customWidth="1"/>
    <col min="773" max="773" width="12.28515625" customWidth="1"/>
    <col min="774" max="774" width="11.42578125" customWidth="1"/>
    <col min="775" max="775" width="13.85546875" customWidth="1"/>
    <col min="1028" max="1028" width="13.85546875" customWidth="1"/>
    <col min="1029" max="1029" width="12.28515625" customWidth="1"/>
    <col min="1030" max="1030" width="11.42578125" customWidth="1"/>
    <col min="1031" max="1031" width="13.85546875" customWidth="1"/>
    <col min="1284" max="1284" width="13.85546875" customWidth="1"/>
    <col min="1285" max="1285" width="12.28515625" customWidth="1"/>
    <col min="1286" max="1286" width="11.42578125" customWidth="1"/>
    <col min="1287" max="1287" width="13.85546875" customWidth="1"/>
    <col min="1540" max="1540" width="13.85546875" customWidth="1"/>
    <col min="1541" max="1541" width="12.28515625" customWidth="1"/>
    <col min="1542" max="1542" width="11.42578125" customWidth="1"/>
    <col min="1543" max="1543" width="13.85546875" customWidth="1"/>
    <col min="1796" max="1796" width="13.85546875" customWidth="1"/>
    <col min="1797" max="1797" width="12.28515625" customWidth="1"/>
    <col min="1798" max="1798" width="11.42578125" customWidth="1"/>
    <col min="1799" max="1799" width="13.85546875" customWidth="1"/>
    <col min="2052" max="2052" width="13.85546875" customWidth="1"/>
    <col min="2053" max="2053" width="12.28515625" customWidth="1"/>
    <col min="2054" max="2054" width="11.42578125" customWidth="1"/>
    <col min="2055" max="2055" width="13.85546875" customWidth="1"/>
    <col min="2308" max="2308" width="13.85546875" customWidth="1"/>
    <col min="2309" max="2309" width="12.28515625" customWidth="1"/>
    <col min="2310" max="2310" width="11.42578125" customWidth="1"/>
    <col min="2311" max="2311" width="13.85546875" customWidth="1"/>
    <col min="2564" max="2564" width="13.85546875" customWidth="1"/>
    <col min="2565" max="2565" width="12.28515625" customWidth="1"/>
    <col min="2566" max="2566" width="11.42578125" customWidth="1"/>
    <col min="2567" max="2567" width="13.85546875" customWidth="1"/>
    <col min="2820" max="2820" width="13.85546875" customWidth="1"/>
    <col min="2821" max="2821" width="12.28515625" customWidth="1"/>
    <col min="2822" max="2822" width="11.42578125" customWidth="1"/>
    <col min="2823" max="2823" width="13.85546875" customWidth="1"/>
    <col min="3076" max="3076" width="13.85546875" customWidth="1"/>
    <col min="3077" max="3077" width="12.28515625" customWidth="1"/>
    <col min="3078" max="3078" width="11.42578125" customWidth="1"/>
    <col min="3079" max="3079" width="13.85546875" customWidth="1"/>
    <col min="3332" max="3332" width="13.85546875" customWidth="1"/>
    <col min="3333" max="3333" width="12.28515625" customWidth="1"/>
    <col min="3334" max="3334" width="11.42578125" customWidth="1"/>
    <col min="3335" max="3335" width="13.85546875" customWidth="1"/>
    <col min="3588" max="3588" width="13.85546875" customWidth="1"/>
    <col min="3589" max="3589" width="12.28515625" customWidth="1"/>
    <col min="3590" max="3590" width="11.42578125" customWidth="1"/>
    <col min="3591" max="3591" width="13.85546875" customWidth="1"/>
    <col min="3844" max="3844" width="13.85546875" customWidth="1"/>
    <col min="3845" max="3845" width="12.28515625" customWidth="1"/>
    <col min="3846" max="3846" width="11.42578125" customWidth="1"/>
    <col min="3847" max="3847" width="13.85546875" customWidth="1"/>
    <col min="4100" max="4100" width="13.85546875" customWidth="1"/>
    <col min="4101" max="4101" width="12.28515625" customWidth="1"/>
    <col min="4102" max="4102" width="11.42578125" customWidth="1"/>
    <col min="4103" max="4103" width="13.85546875" customWidth="1"/>
    <col min="4356" max="4356" width="13.85546875" customWidth="1"/>
    <col min="4357" max="4357" width="12.28515625" customWidth="1"/>
    <col min="4358" max="4358" width="11.42578125" customWidth="1"/>
    <col min="4359" max="4359" width="13.85546875" customWidth="1"/>
    <col min="4612" max="4612" width="13.85546875" customWidth="1"/>
    <col min="4613" max="4613" width="12.28515625" customWidth="1"/>
    <col min="4614" max="4614" width="11.42578125" customWidth="1"/>
    <col min="4615" max="4615" width="13.85546875" customWidth="1"/>
    <col min="4868" max="4868" width="13.85546875" customWidth="1"/>
    <col min="4869" max="4869" width="12.28515625" customWidth="1"/>
    <col min="4870" max="4870" width="11.42578125" customWidth="1"/>
    <col min="4871" max="4871" width="13.85546875" customWidth="1"/>
    <col min="5124" max="5124" width="13.85546875" customWidth="1"/>
    <col min="5125" max="5125" width="12.28515625" customWidth="1"/>
    <col min="5126" max="5126" width="11.42578125" customWidth="1"/>
    <col min="5127" max="5127" width="13.85546875" customWidth="1"/>
    <col min="5380" max="5380" width="13.85546875" customWidth="1"/>
    <col min="5381" max="5381" width="12.28515625" customWidth="1"/>
    <col min="5382" max="5382" width="11.42578125" customWidth="1"/>
    <col min="5383" max="5383" width="13.85546875" customWidth="1"/>
    <col min="5636" max="5636" width="13.85546875" customWidth="1"/>
    <col min="5637" max="5637" width="12.28515625" customWidth="1"/>
    <col min="5638" max="5638" width="11.42578125" customWidth="1"/>
    <col min="5639" max="5639" width="13.85546875" customWidth="1"/>
    <col min="5892" max="5892" width="13.85546875" customWidth="1"/>
    <col min="5893" max="5893" width="12.28515625" customWidth="1"/>
    <col min="5894" max="5894" width="11.42578125" customWidth="1"/>
    <col min="5895" max="5895" width="13.85546875" customWidth="1"/>
    <col min="6148" max="6148" width="13.85546875" customWidth="1"/>
    <col min="6149" max="6149" width="12.28515625" customWidth="1"/>
    <col min="6150" max="6150" width="11.42578125" customWidth="1"/>
    <col min="6151" max="6151" width="13.85546875" customWidth="1"/>
    <col min="6404" max="6404" width="13.85546875" customWidth="1"/>
    <col min="6405" max="6405" width="12.28515625" customWidth="1"/>
    <col min="6406" max="6406" width="11.42578125" customWidth="1"/>
    <col min="6407" max="6407" width="13.85546875" customWidth="1"/>
    <col min="6660" max="6660" width="13.85546875" customWidth="1"/>
    <col min="6661" max="6661" width="12.28515625" customWidth="1"/>
    <col min="6662" max="6662" width="11.42578125" customWidth="1"/>
    <col min="6663" max="6663" width="13.85546875" customWidth="1"/>
    <col min="6916" max="6916" width="13.85546875" customWidth="1"/>
    <col min="6917" max="6917" width="12.28515625" customWidth="1"/>
    <col min="6918" max="6918" width="11.42578125" customWidth="1"/>
    <col min="6919" max="6919" width="13.85546875" customWidth="1"/>
    <col min="7172" max="7172" width="13.85546875" customWidth="1"/>
    <col min="7173" max="7173" width="12.28515625" customWidth="1"/>
    <col min="7174" max="7174" width="11.42578125" customWidth="1"/>
    <col min="7175" max="7175" width="13.85546875" customWidth="1"/>
    <col min="7428" max="7428" width="13.85546875" customWidth="1"/>
    <col min="7429" max="7429" width="12.28515625" customWidth="1"/>
    <col min="7430" max="7430" width="11.42578125" customWidth="1"/>
    <col min="7431" max="7431" width="13.85546875" customWidth="1"/>
    <col min="7684" max="7684" width="13.85546875" customWidth="1"/>
    <col min="7685" max="7685" width="12.28515625" customWidth="1"/>
    <col min="7686" max="7686" width="11.42578125" customWidth="1"/>
    <col min="7687" max="7687" width="13.85546875" customWidth="1"/>
    <col min="7940" max="7940" width="13.85546875" customWidth="1"/>
    <col min="7941" max="7941" width="12.28515625" customWidth="1"/>
    <col min="7942" max="7942" width="11.42578125" customWidth="1"/>
    <col min="7943" max="7943" width="13.85546875" customWidth="1"/>
    <col min="8196" max="8196" width="13.85546875" customWidth="1"/>
    <col min="8197" max="8197" width="12.28515625" customWidth="1"/>
    <col min="8198" max="8198" width="11.42578125" customWidth="1"/>
    <col min="8199" max="8199" width="13.85546875" customWidth="1"/>
    <col min="8452" max="8452" width="13.85546875" customWidth="1"/>
    <col min="8453" max="8453" width="12.28515625" customWidth="1"/>
    <col min="8454" max="8454" width="11.42578125" customWidth="1"/>
    <col min="8455" max="8455" width="13.85546875" customWidth="1"/>
    <col min="8708" max="8708" width="13.85546875" customWidth="1"/>
    <col min="8709" max="8709" width="12.28515625" customWidth="1"/>
    <col min="8710" max="8710" width="11.42578125" customWidth="1"/>
    <col min="8711" max="8711" width="13.85546875" customWidth="1"/>
    <col min="8964" max="8964" width="13.85546875" customWidth="1"/>
    <col min="8965" max="8965" width="12.28515625" customWidth="1"/>
    <col min="8966" max="8966" width="11.42578125" customWidth="1"/>
    <col min="8967" max="8967" width="13.85546875" customWidth="1"/>
    <col min="9220" max="9220" width="13.85546875" customWidth="1"/>
    <col min="9221" max="9221" width="12.28515625" customWidth="1"/>
    <col min="9222" max="9222" width="11.42578125" customWidth="1"/>
    <col min="9223" max="9223" width="13.85546875" customWidth="1"/>
    <col min="9476" max="9476" width="13.85546875" customWidth="1"/>
    <col min="9477" max="9477" width="12.28515625" customWidth="1"/>
    <col min="9478" max="9478" width="11.42578125" customWidth="1"/>
    <col min="9479" max="9479" width="13.85546875" customWidth="1"/>
    <col min="9732" max="9732" width="13.85546875" customWidth="1"/>
    <col min="9733" max="9733" width="12.28515625" customWidth="1"/>
    <col min="9734" max="9734" width="11.42578125" customWidth="1"/>
    <col min="9735" max="9735" width="13.85546875" customWidth="1"/>
    <col min="9988" max="9988" width="13.85546875" customWidth="1"/>
    <col min="9989" max="9989" width="12.28515625" customWidth="1"/>
    <col min="9990" max="9990" width="11.42578125" customWidth="1"/>
    <col min="9991" max="9991" width="13.85546875" customWidth="1"/>
    <col min="10244" max="10244" width="13.85546875" customWidth="1"/>
    <col min="10245" max="10245" width="12.28515625" customWidth="1"/>
    <col min="10246" max="10246" width="11.42578125" customWidth="1"/>
    <col min="10247" max="10247" width="13.85546875" customWidth="1"/>
    <col min="10500" max="10500" width="13.85546875" customWidth="1"/>
    <col min="10501" max="10501" width="12.28515625" customWidth="1"/>
    <col min="10502" max="10502" width="11.42578125" customWidth="1"/>
    <col min="10503" max="10503" width="13.85546875" customWidth="1"/>
    <col min="10756" max="10756" width="13.85546875" customWidth="1"/>
    <col min="10757" max="10757" width="12.28515625" customWidth="1"/>
    <col min="10758" max="10758" width="11.42578125" customWidth="1"/>
    <col min="10759" max="10759" width="13.85546875" customWidth="1"/>
    <col min="11012" max="11012" width="13.85546875" customWidth="1"/>
    <col min="11013" max="11013" width="12.28515625" customWidth="1"/>
    <col min="11014" max="11014" width="11.42578125" customWidth="1"/>
    <col min="11015" max="11015" width="13.85546875" customWidth="1"/>
    <col min="11268" max="11268" width="13.85546875" customWidth="1"/>
    <col min="11269" max="11269" width="12.28515625" customWidth="1"/>
    <col min="11270" max="11270" width="11.42578125" customWidth="1"/>
    <col min="11271" max="11271" width="13.85546875" customWidth="1"/>
    <col min="11524" max="11524" width="13.85546875" customWidth="1"/>
    <col min="11525" max="11525" width="12.28515625" customWidth="1"/>
    <col min="11526" max="11526" width="11.42578125" customWidth="1"/>
    <col min="11527" max="11527" width="13.85546875" customWidth="1"/>
    <col min="11780" max="11780" width="13.85546875" customWidth="1"/>
    <col min="11781" max="11781" width="12.28515625" customWidth="1"/>
    <col min="11782" max="11782" width="11.42578125" customWidth="1"/>
    <col min="11783" max="11783" width="13.85546875" customWidth="1"/>
    <col min="12036" max="12036" width="13.85546875" customWidth="1"/>
    <col min="12037" max="12037" width="12.28515625" customWidth="1"/>
    <col min="12038" max="12038" width="11.42578125" customWidth="1"/>
    <col min="12039" max="12039" width="13.85546875" customWidth="1"/>
    <col min="12292" max="12292" width="13.85546875" customWidth="1"/>
    <col min="12293" max="12293" width="12.28515625" customWidth="1"/>
    <col min="12294" max="12294" width="11.42578125" customWidth="1"/>
    <col min="12295" max="12295" width="13.85546875" customWidth="1"/>
    <col min="12548" max="12548" width="13.85546875" customWidth="1"/>
    <col min="12549" max="12549" width="12.28515625" customWidth="1"/>
    <col min="12550" max="12550" width="11.42578125" customWidth="1"/>
    <col min="12551" max="12551" width="13.85546875" customWidth="1"/>
    <col min="12804" max="12804" width="13.85546875" customWidth="1"/>
    <col min="12805" max="12805" width="12.28515625" customWidth="1"/>
    <col min="12806" max="12806" width="11.42578125" customWidth="1"/>
    <col min="12807" max="12807" width="13.85546875" customWidth="1"/>
    <col min="13060" max="13060" width="13.85546875" customWidth="1"/>
    <col min="13061" max="13061" width="12.28515625" customWidth="1"/>
    <col min="13062" max="13062" width="11.42578125" customWidth="1"/>
    <col min="13063" max="13063" width="13.85546875" customWidth="1"/>
    <col min="13316" max="13316" width="13.85546875" customWidth="1"/>
    <col min="13317" max="13317" width="12.28515625" customWidth="1"/>
    <col min="13318" max="13318" width="11.42578125" customWidth="1"/>
    <col min="13319" max="13319" width="13.85546875" customWidth="1"/>
    <col min="13572" max="13572" width="13.85546875" customWidth="1"/>
    <col min="13573" max="13573" width="12.28515625" customWidth="1"/>
    <col min="13574" max="13574" width="11.42578125" customWidth="1"/>
    <col min="13575" max="13575" width="13.85546875" customWidth="1"/>
    <col min="13828" max="13828" width="13.85546875" customWidth="1"/>
    <col min="13829" max="13829" width="12.28515625" customWidth="1"/>
    <col min="13830" max="13830" width="11.42578125" customWidth="1"/>
    <col min="13831" max="13831" width="13.85546875" customWidth="1"/>
    <col min="14084" max="14084" width="13.85546875" customWidth="1"/>
    <col min="14085" max="14085" width="12.28515625" customWidth="1"/>
    <col min="14086" max="14086" width="11.42578125" customWidth="1"/>
    <col min="14087" max="14087" width="13.85546875" customWidth="1"/>
    <col min="14340" max="14340" width="13.85546875" customWidth="1"/>
    <col min="14341" max="14341" width="12.28515625" customWidth="1"/>
    <col min="14342" max="14342" width="11.42578125" customWidth="1"/>
    <col min="14343" max="14343" width="13.85546875" customWidth="1"/>
    <col min="14596" max="14596" width="13.85546875" customWidth="1"/>
    <col min="14597" max="14597" width="12.28515625" customWidth="1"/>
    <col min="14598" max="14598" width="11.42578125" customWidth="1"/>
    <col min="14599" max="14599" width="13.85546875" customWidth="1"/>
    <col min="14852" max="14852" width="13.85546875" customWidth="1"/>
    <col min="14853" max="14853" width="12.28515625" customWidth="1"/>
    <col min="14854" max="14854" width="11.42578125" customWidth="1"/>
    <col min="14855" max="14855" width="13.85546875" customWidth="1"/>
    <col min="15108" max="15108" width="13.85546875" customWidth="1"/>
    <col min="15109" max="15109" width="12.28515625" customWidth="1"/>
    <col min="15110" max="15110" width="11.42578125" customWidth="1"/>
    <col min="15111" max="15111" width="13.85546875" customWidth="1"/>
    <col min="15364" max="15364" width="13.85546875" customWidth="1"/>
    <col min="15365" max="15365" width="12.28515625" customWidth="1"/>
    <col min="15366" max="15366" width="11.42578125" customWidth="1"/>
    <col min="15367" max="15367" width="13.85546875" customWidth="1"/>
    <col min="15620" max="15620" width="13.85546875" customWidth="1"/>
    <col min="15621" max="15621" width="12.28515625" customWidth="1"/>
    <col min="15622" max="15622" width="11.42578125" customWidth="1"/>
    <col min="15623" max="15623" width="13.85546875" customWidth="1"/>
    <col min="15876" max="15876" width="13.85546875" customWidth="1"/>
    <col min="15877" max="15877" width="12.28515625" customWidth="1"/>
    <col min="15878" max="15878" width="11.42578125" customWidth="1"/>
    <col min="15879" max="15879" width="13.85546875" customWidth="1"/>
    <col min="16132" max="16132" width="13.85546875" customWidth="1"/>
    <col min="16133" max="16133" width="12.28515625" customWidth="1"/>
    <col min="16134" max="16134" width="11.42578125" customWidth="1"/>
    <col min="16135" max="16135" width="13.85546875" customWidth="1"/>
  </cols>
  <sheetData>
    <row r="1" spans="1:7">
      <c r="A1" s="280" t="s">
        <v>347</v>
      </c>
      <c r="B1" s="280"/>
      <c r="C1" s="280"/>
      <c r="D1" s="280"/>
      <c r="E1" s="280"/>
      <c r="F1" s="280"/>
      <c r="G1" s="280"/>
    </row>
    <row r="2" spans="1:7">
      <c r="A2" s="173"/>
      <c r="B2" s="173"/>
      <c r="C2" s="173"/>
      <c r="D2" s="173"/>
      <c r="E2" s="173"/>
      <c r="F2" s="173"/>
      <c r="G2" s="173"/>
    </row>
    <row r="3" spans="1:7">
      <c r="A3" s="278" t="s">
        <v>155</v>
      </c>
      <c r="B3" s="278"/>
      <c r="C3" s="278"/>
      <c r="D3" s="278"/>
      <c r="E3" s="278"/>
      <c r="F3" s="278"/>
      <c r="G3" s="278"/>
    </row>
    <row r="4" spans="1:7">
      <c r="A4" s="328"/>
      <c r="B4" s="328"/>
      <c r="C4" s="328"/>
      <c r="D4" s="328"/>
      <c r="E4" s="328"/>
      <c r="F4" s="328"/>
      <c r="G4" s="328"/>
    </row>
    <row r="5" spans="1:7">
      <c r="A5" s="329" t="s">
        <v>100</v>
      </c>
      <c r="B5" s="330"/>
      <c r="C5" s="330"/>
      <c r="D5" s="331"/>
      <c r="E5" s="277" t="s">
        <v>288</v>
      </c>
      <c r="F5" s="277"/>
      <c r="G5" s="277"/>
    </row>
    <row r="6" spans="1:7" ht="21" customHeight="1">
      <c r="A6" s="347" t="s">
        <v>144</v>
      </c>
      <c r="B6" s="348"/>
      <c r="C6" s="348"/>
      <c r="D6" s="348"/>
      <c r="E6" s="348"/>
      <c r="F6" s="348"/>
      <c r="G6" s="348"/>
    </row>
    <row r="7" spans="1:7" ht="12.75" customHeight="1">
      <c r="A7" s="290" t="s">
        <v>3</v>
      </c>
      <c r="B7" s="290"/>
      <c r="C7" s="290"/>
      <c r="D7" s="290"/>
      <c r="E7" s="289" t="s">
        <v>83</v>
      </c>
      <c r="F7" s="289" t="s">
        <v>133</v>
      </c>
      <c r="G7" s="290" t="s">
        <v>9</v>
      </c>
    </row>
    <row r="8" spans="1:7" ht="14.25" customHeight="1">
      <c r="A8" s="290"/>
      <c r="B8" s="290"/>
      <c r="C8" s="290"/>
      <c r="D8" s="290"/>
      <c r="E8" s="289"/>
      <c r="F8" s="289"/>
      <c r="G8" s="290"/>
    </row>
    <row r="9" spans="1:7" s="31" customFormat="1">
      <c r="A9" s="255" t="s">
        <v>24</v>
      </c>
      <c r="B9" s="255"/>
      <c r="C9" s="255"/>
      <c r="D9" s="255"/>
      <c r="E9" s="97">
        <f>+'5.5.1.Műv. Ház M-F. köt.'!G9</f>
        <v>30554</v>
      </c>
      <c r="F9" s="97">
        <f>+'5.5.2.Műv. Ház M-F. önk.'!H9</f>
        <v>0</v>
      </c>
      <c r="G9" s="97">
        <f>+E9+F9</f>
        <v>30554</v>
      </c>
    </row>
    <row r="10" spans="1:7">
      <c r="A10" s="251" t="s">
        <v>11</v>
      </c>
      <c r="B10" s="251"/>
      <c r="C10" s="251"/>
      <c r="D10" s="251"/>
      <c r="E10" s="96">
        <f>+'5.5.1.Műv. Ház M-F. köt.'!G10</f>
        <v>0</v>
      </c>
      <c r="F10" s="96">
        <f>+'5.5.2.Műv. Ház M-F. önk.'!H10</f>
        <v>0</v>
      </c>
      <c r="G10" s="96">
        <f t="shared" ref="G10:G32" si="0">+E10+F10</f>
        <v>0</v>
      </c>
    </row>
    <row r="11" spans="1:7">
      <c r="A11" s="265" t="s">
        <v>12</v>
      </c>
      <c r="B11" s="265"/>
      <c r="C11" s="265"/>
      <c r="D11" s="265"/>
      <c r="E11" s="96">
        <f>+'5.5.1.Műv. Ház M-F. köt.'!G11</f>
        <v>30554</v>
      </c>
      <c r="F11" s="96">
        <f>+'5.5.2.Műv. Ház M-F. önk.'!H11</f>
        <v>0</v>
      </c>
      <c r="G11" s="96">
        <f t="shared" si="0"/>
        <v>30554</v>
      </c>
    </row>
    <row r="12" spans="1:7">
      <c r="A12" s="251" t="s">
        <v>17</v>
      </c>
      <c r="B12" s="251"/>
      <c r="C12" s="251"/>
      <c r="D12" s="251"/>
      <c r="E12" s="96">
        <f>+'5.5.1.Műv. Ház M-F. köt.'!G12</f>
        <v>0</v>
      </c>
      <c r="F12" s="96">
        <f>+'5.5.2.Műv. Ház M-F. önk.'!H12</f>
        <v>0</v>
      </c>
      <c r="G12" s="96">
        <f t="shared" si="0"/>
        <v>0</v>
      </c>
    </row>
    <row r="13" spans="1:7">
      <c r="A13" s="251" t="s">
        <v>25</v>
      </c>
      <c r="B13" s="251"/>
      <c r="C13" s="251"/>
      <c r="D13" s="251"/>
      <c r="E13" s="96">
        <f>+'5.5.1.Műv. Ház M-F. köt.'!G13</f>
        <v>0</v>
      </c>
      <c r="F13" s="96">
        <f>+'5.5.2.Műv. Ház M-F. önk.'!H13</f>
        <v>0</v>
      </c>
      <c r="G13" s="96">
        <f t="shared" si="0"/>
        <v>0</v>
      </c>
    </row>
    <row r="14" spans="1:7">
      <c r="A14" s="264"/>
      <c r="B14" s="264"/>
      <c r="C14" s="264"/>
      <c r="D14" s="264"/>
      <c r="E14" s="96"/>
      <c r="F14" s="96"/>
      <c r="G14" s="96"/>
    </row>
    <row r="15" spans="1:7">
      <c r="A15" s="264"/>
      <c r="B15" s="264"/>
      <c r="C15" s="264"/>
      <c r="D15" s="264"/>
      <c r="E15" s="96"/>
      <c r="F15" s="96"/>
      <c r="G15" s="96"/>
    </row>
    <row r="16" spans="1:7" s="31" customFormat="1">
      <c r="A16" s="254" t="s">
        <v>141</v>
      </c>
      <c r="B16" s="254"/>
      <c r="C16" s="254"/>
      <c r="D16" s="254"/>
      <c r="E16" s="97">
        <f>+'5.5.1.Műv. Ház M-F. köt.'!G16</f>
        <v>0</v>
      </c>
      <c r="F16" s="97">
        <f>+'5.5.2.Műv. Ház M-F. önk.'!H16</f>
        <v>0</v>
      </c>
      <c r="G16" s="97">
        <f t="shared" si="0"/>
        <v>0</v>
      </c>
    </row>
    <row r="17" spans="1:7">
      <c r="A17" s="293"/>
      <c r="B17" s="293"/>
      <c r="C17" s="293"/>
      <c r="D17" s="293"/>
      <c r="E17" s="96"/>
      <c r="F17" s="96"/>
      <c r="G17" s="96"/>
    </row>
    <row r="18" spans="1:7">
      <c r="A18" s="293"/>
      <c r="B18" s="293"/>
      <c r="C18" s="293"/>
      <c r="D18" s="293"/>
      <c r="E18" s="96"/>
      <c r="F18" s="96"/>
      <c r="G18" s="96"/>
    </row>
    <row r="19" spans="1:7" s="31" customFormat="1">
      <c r="A19" s="297" t="s">
        <v>123</v>
      </c>
      <c r="B19" s="297"/>
      <c r="C19" s="297"/>
      <c r="D19" s="297"/>
      <c r="E19" s="97">
        <f>+'5.5.1.Műv. Ház M-F. köt.'!G19</f>
        <v>0</v>
      </c>
      <c r="F19" s="97">
        <f>+'5.5.2.Műv. Ház M-F. önk.'!H19</f>
        <v>0</v>
      </c>
      <c r="G19" s="97">
        <f t="shared" si="0"/>
        <v>0</v>
      </c>
    </row>
    <row r="20" spans="1:7">
      <c r="A20" s="298"/>
      <c r="B20" s="298"/>
      <c r="C20" s="298"/>
      <c r="D20" s="298"/>
      <c r="E20" s="96"/>
      <c r="F20" s="96"/>
      <c r="G20" s="96"/>
    </row>
    <row r="21" spans="1:7">
      <c r="A21" s="297"/>
      <c r="B21" s="297"/>
      <c r="C21" s="297"/>
      <c r="D21" s="297"/>
      <c r="E21" s="96"/>
      <c r="F21" s="96"/>
      <c r="G21" s="96"/>
    </row>
    <row r="22" spans="1:7" s="31" customFormat="1" ht="22.5" customHeight="1">
      <c r="A22" s="294" t="s">
        <v>124</v>
      </c>
      <c r="B22" s="294"/>
      <c r="C22" s="294"/>
      <c r="D22" s="294"/>
      <c r="E22" s="97">
        <f>+'5.5.1.Műv. Ház M-F. köt.'!G22</f>
        <v>30554</v>
      </c>
      <c r="F22" s="97">
        <f>+'5.5.2.Műv. Ház M-F. önk.'!H22</f>
        <v>0</v>
      </c>
      <c r="G22" s="97">
        <f t="shared" si="0"/>
        <v>30554</v>
      </c>
    </row>
    <row r="23" spans="1:7">
      <c r="A23" s="254"/>
      <c r="B23" s="254"/>
      <c r="C23" s="254"/>
      <c r="D23" s="254"/>
      <c r="E23" s="96"/>
      <c r="F23" s="96"/>
      <c r="G23" s="96"/>
    </row>
    <row r="24" spans="1:7">
      <c r="A24" s="333" t="s">
        <v>50</v>
      </c>
      <c r="B24" s="334"/>
      <c r="C24" s="334"/>
      <c r="D24" s="335"/>
      <c r="E24" s="96">
        <f>+'5.5.1.Műv. Ház M-F. köt.'!G24</f>
        <v>0</v>
      </c>
      <c r="F24" s="96">
        <f>+'5.5.2.Műv. Ház M-F. önk.'!H24</f>
        <v>0</v>
      </c>
      <c r="G24" s="96">
        <f t="shared" si="0"/>
        <v>0</v>
      </c>
    </row>
    <row r="25" spans="1:7" ht="23.25" customHeight="1">
      <c r="A25" s="260" t="s">
        <v>84</v>
      </c>
      <c r="B25" s="260"/>
      <c r="C25" s="260"/>
      <c r="D25" s="260"/>
      <c r="E25" s="96">
        <f>+'5.5.1.Műv. Ház M-F. köt.'!G25</f>
        <v>0</v>
      </c>
      <c r="F25" s="96">
        <f>+'5.5.2.Műv. Ház M-F. önk.'!H25</f>
        <v>0</v>
      </c>
      <c r="G25" s="96">
        <f t="shared" si="0"/>
        <v>0</v>
      </c>
    </row>
    <row r="26" spans="1:7">
      <c r="A26" s="251" t="s">
        <v>98</v>
      </c>
      <c r="B26" s="251"/>
      <c r="C26" s="251"/>
      <c r="D26" s="251"/>
      <c r="E26" s="96">
        <f>+'5.5.1.Műv. Ház M-F. köt.'!G26</f>
        <v>85098</v>
      </c>
      <c r="F26" s="96">
        <f>+'5.5.2.Műv. Ház M-F. önk.'!H26</f>
        <v>0</v>
      </c>
      <c r="G26" s="96">
        <f t="shared" si="0"/>
        <v>85098</v>
      </c>
    </row>
    <row r="27" spans="1:7">
      <c r="A27" s="251"/>
      <c r="B27" s="251"/>
      <c r="C27" s="251"/>
      <c r="D27" s="251"/>
      <c r="E27" s="96"/>
      <c r="F27" s="96"/>
      <c r="G27" s="96"/>
    </row>
    <row r="28" spans="1:7">
      <c r="A28" s="251"/>
      <c r="B28" s="251"/>
      <c r="C28" s="251"/>
      <c r="D28" s="251"/>
      <c r="E28" s="96"/>
      <c r="F28" s="96"/>
      <c r="G28" s="96"/>
    </row>
    <row r="29" spans="1:7" s="31" customFormat="1">
      <c r="A29" s="254" t="s">
        <v>126</v>
      </c>
      <c r="B29" s="254"/>
      <c r="C29" s="254"/>
      <c r="D29" s="254"/>
      <c r="E29" s="97">
        <f>+'5.5.1.Műv. Ház M-F. köt.'!G29</f>
        <v>85098</v>
      </c>
      <c r="F29" s="97">
        <f>+'5.5.2.Műv. Ház M-F. önk.'!H29</f>
        <v>0</v>
      </c>
      <c r="G29" s="97">
        <f t="shared" si="0"/>
        <v>85098</v>
      </c>
    </row>
    <row r="30" spans="1:7">
      <c r="A30" s="277"/>
      <c r="B30" s="277"/>
      <c r="C30" s="277"/>
      <c r="D30" s="277"/>
      <c r="E30" s="96"/>
      <c r="F30" s="96"/>
      <c r="G30" s="96"/>
    </row>
    <row r="31" spans="1:7">
      <c r="A31" s="277"/>
      <c r="B31" s="277"/>
      <c r="C31" s="277"/>
      <c r="D31" s="277"/>
      <c r="E31" s="96"/>
      <c r="F31" s="96"/>
      <c r="G31" s="96"/>
    </row>
    <row r="32" spans="1:7" s="31" customFormat="1">
      <c r="A32" s="254" t="s">
        <v>87</v>
      </c>
      <c r="B32" s="254"/>
      <c r="C32" s="254"/>
      <c r="D32" s="254"/>
      <c r="E32" s="97">
        <f>+'5.5.1.Műv. Ház M-F. köt.'!G32</f>
        <v>115652</v>
      </c>
      <c r="F32" s="97">
        <f>+'5.5.2.Műv. Ház M-F. önk.'!H32</f>
        <v>0</v>
      </c>
      <c r="G32" s="97">
        <f t="shared" si="0"/>
        <v>115652</v>
      </c>
    </row>
    <row r="33" spans="1:7" ht="24.75" customHeight="1">
      <c r="A33" s="347" t="s">
        <v>145</v>
      </c>
      <c r="B33" s="347"/>
      <c r="C33" s="347"/>
      <c r="D33" s="347"/>
      <c r="E33" s="347"/>
      <c r="F33" s="347"/>
      <c r="G33" s="347"/>
    </row>
    <row r="34" spans="1:7">
      <c r="A34" s="254" t="s">
        <v>22</v>
      </c>
      <c r="B34" s="254"/>
      <c r="C34" s="254"/>
      <c r="D34" s="254"/>
      <c r="E34" s="7"/>
      <c r="F34" s="7"/>
      <c r="G34" s="7"/>
    </row>
    <row r="35" spans="1:7">
      <c r="A35" s="296" t="s">
        <v>13</v>
      </c>
      <c r="B35" s="296"/>
      <c r="C35" s="296"/>
      <c r="D35" s="296"/>
      <c r="E35" s="7"/>
      <c r="F35" s="7"/>
      <c r="G35" s="7"/>
    </row>
    <row r="36" spans="1:7">
      <c r="A36" s="314"/>
      <c r="B36" s="314"/>
      <c r="C36" s="314"/>
      <c r="D36" s="314"/>
      <c r="E36" s="7"/>
      <c r="F36" s="7"/>
      <c r="G36" s="7"/>
    </row>
    <row r="37" spans="1:7">
      <c r="A37" s="314"/>
      <c r="B37" s="314"/>
      <c r="C37" s="314"/>
      <c r="D37" s="314"/>
      <c r="E37" s="7"/>
      <c r="F37" s="7"/>
      <c r="G37" s="7"/>
    </row>
    <row r="38" spans="1:7">
      <c r="A38" s="317" t="s">
        <v>114</v>
      </c>
      <c r="B38" s="317"/>
      <c r="C38" s="317"/>
      <c r="D38" s="317"/>
      <c r="E38" s="7"/>
      <c r="F38" s="7"/>
      <c r="G38" s="7"/>
    </row>
    <row r="39" spans="1:7">
      <c r="A39" s="316"/>
      <c r="B39" s="316"/>
      <c r="C39" s="316"/>
      <c r="D39" s="316"/>
      <c r="E39" s="7"/>
      <c r="F39" s="7"/>
      <c r="G39" s="7"/>
    </row>
    <row r="40" spans="1:7">
      <c r="A40" s="336"/>
      <c r="B40" s="337"/>
      <c r="C40" s="337"/>
      <c r="D40" s="338"/>
      <c r="E40" s="7"/>
      <c r="F40" s="7"/>
      <c r="G40" s="7"/>
    </row>
    <row r="41" spans="1:7">
      <c r="A41" s="313" t="s">
        <v>119</v>
      </c>
      <c r="B41" s="313"/>
      <c r="C41" s="313"/>
      <c r="D41" s="313"/>
      <c r="E41" s="7"/>
      <c r="F41" s="7"/>
      <c r="G41" s="7"/>
    </row>
    <row r="42" spans="1:7">
      <c r="A42" s="339"/>
      <c r="B42" s="340"/>
      <c r="C42" s="340"/>
      <c r="D42" s="341"/>
      <c r="E42" s="7"/>
      <c r="F42" s="7"/>
      <c r="G42" s="7"/>
    </row>
    <row r="43" spans="1:7">
      <c r="A43" s="254"/>
      <c r="B43" s="254"/>
      <c r="C43" s="254"/>
      <c r="D43" s="254"/>
      <c r="E43" s="7"/>
      <c r="F43" s="7"/>
      <c r="G43" s="7"/>
    </row>
    <row r="44" spans="1:7">
      <c r="A44" s="297" t="s">
        <v>30</v>
      </c>
      <c r="B44" s="297"/>
      <c r="C44" s="297"/>
      <c r="D44" s="297"/>
      <c r="E44" s="7"/>
      <c r="F44" s="7"/>
      <c r="G44" s="7"/>
    </row>
    <row r="45" spans="1:7">
      <c r="A45" s="298"/>
      <c r="B45" s="298"/>
      <c r="C45" s="298"/>
      <c r="D45" s="298"/>
      <c r="E45" s="7"/>
      <c r="F45" s="7"/>
      <c r="G45" s="7"/>
    </row>
    <row r="46" spans="1:7">
      <c r="A46" s="251"/>
      <c r="B46" s="251"/>
      <c r="C46" s="251"/>
      <c r="D46" s="251"/>
      <c r="E46" s="7"/>
      <c r="F46" s="7"/>
      <c r="G46" s="7"/>
    </row>
    <row r="47" spans="1:7" ht="22.5" customHeight="1">
      <c r="A47" s="294" t="s">
        <v>125</v>
      </c>
      <c r="B47" s="294"/>
      <c r="C47" s="294"/>
      <c r="D47" s="294"/>
      <c r="E47" s="7"/>
      <c r="F47" s="7"/>
      <c r="G47" s="7"/>
    </row>
    <row r="48" spans="1:7">
      <c r="A48" s="254"/>
      <c r="B48" s="254"/>
      <c r="C48" s="254"/>
      <c r="D48" s="254"/>
      <c r="E48" s="7"/>
      <c r="F48" s="7"/>
      <c r="G48" s="7"/>
    </row>
    <row r="49" spans="1:7">
      <c r="A49" s="296" t="s">
        <v>50</v>
      </c>
      <c r="B49" s="296"/>
      <c r="C49" s="296"/>
      <c r="D49" s="296"/>
      <c r="E49" s="7"/>
      <c r="F49" s="7"/>
      <c r="G49" s="7"/>
    </row>
    <row r="50" spans="1:7" ht="22.5" customHeight="1">
      <c r="A50" s="260" t="s">
        <v>84</v>
      </c>
      <c r="B50" s="260"/>
      <c r="C50" s="260"/>
      <c r="D50" s="260"/>
      <c r="E50" s="7"/>
      <c r="F50" s="7"/>
      <c r="G50" s="7"/>
    </row>
    <row r="51" spans="1:7">
      <c r="A51" s="251" t="s">
        <v>98</v>
      </c>
      <c r="B51" s="251"/>
      <c r="C51" s="251"/>
      <c r="D51" s="251"/>
      <c r="E51" s="7"/>
      <c r="F51" s="7"/>
      <c r="G51" s="7"/>
    </row>
    <row r="52" spans="1:7">
      <c r="A52" s="264"/>
      <c r="B52" s="264"/>
      <c r="C52" s="264"/>
      <c r="D52" s="264"/>
      <c r="E52" s="7"/>
      <c r="F52" s="7"/>
      <c r="G52" s="7"/>
    </row>
    <row r="53" spans="1:7">
      <c r="A53" s="254" t="s">
        <v>99</v>
      </c>
      <c r="B53" s="254"/>
      <c r="C53" s="254"/>
      <c r="D53" s="254"/>
      <c r="E53" s="7"/>
      <c r="F53" s="7"/>
      <c r="G53" s="7"/>
    </row>
    <row r="54" spans="1:7">
      <c r="A54" s="277"/>
      <c r="B54" s="277"/>
      <c r="C54" s="277"/>
      <c r="D54" s="277"/>
      <c r="E54" s="7"/>
      <c r="F54" s="7"/>
      <c r="G54" s="7"/>
    </row>
    <row r="55" spans="1:7">
      <c r="A55" s="254" t="s">
        <v>97</v>
      </c>
      <c r="B55" s="254"/>
      <c r="C55" s="254"/>
      <c r="D55" s="254"/>
      <c r="E55" s="7"/>
      <c r="F55" s="7"/>
      <c r="G55" s="7"/>
    </row>
  </sheetData>
  <mergeCells count="57">
    <mergeCell ref="A53:D53"/>
    <mergeCell ref="A54:D54"/>
    <mergeCell ref="A55:D55"/>
    <mergeCell ref="A47:D47"/>
    <mergeCell ref="A48:D48"/>
    <mergeCell ref="A49:D49"/>
    <mergeCell ref="A50:D50"/>
    <mergeCell ref="A51:D51"/>
    <mergeCell ref="A52:D52"/>
    <mergeCell ref="A46:D46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G33"/>
    <mergeCell ref="A22:D22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10:D10"/>
    <mergeCell ref="A1:G1"/>
    <mergeCell ref="A3:G3"/>
    <mergeCell ref="A4:G4"/>
    <mergeCell ref="A5:D5"/>
    <mergeCell ref="E5:G5"/>
    <mergeCell ref="A6:G6"/>
    <mergeCell ref="A7:D8"/>
    <mergeCell ref="E7:E8"/>
    <mergeCell ref="F7:F8"/>
    <mergeCell ref="G7:G8"/>
    <mergeCell ref="A9:D9"/>
  </mergeCells>
  <printOptions horizontalCentered="1"/>
  <pageMargins left="0.55118110236220474" right="0.43307086614173229" top="0.43307086614173229" bottom="0.31496062992125984" header="0.35433070866141736" footer="0.23622047244094491"/>
  <pageSetup paperSize="9" orientation="portrait" r:id="rId1"/>
  <headerFooter alignWithMargins="0">
    <oddHeader>&amp;LVÁCI MIHÁLY MŰVELŐDÉSI HÁZ</oddHeader>
    <oddFooter>&amp;LVeresegyház, 2013. Február 07.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dimension ref="A1:G55"/>
  <sheetViews>
    <sheetView topLeftCell="A16" workbookViewId="0">
      <selection activeCell="A33" sqref="A33:G33"/>
    </sheetView>
  </sheetViews>
  <sheetFormatPr defaultRowHeight="12.75"/>
  <cols>
    <col min="4" max="4" width="13.85546875" customWidth="1"/>
    <col min="5" max="5" width="15.28515625" customWidth="1"/>
    <col min="6" max="6" width="14.85546875" customWidth="1"/>
    <col min="7" max="7" width="16.28515625" customWidth="1"/>
    <col min="259" max="259" width="13.85546875" customWidth="1"/>
    <col min="260" max="260" width="11.85546875" customWidth="1"/>
    <col min="261" max="262" width="11.42578125" customWidth="1"/>
    <col min="263" max="263" width="12.5703125" customWidth="1"/>
    <col min="515" max="515" width="13.85546875" customWidth="1"/>
    <col min="516" max="516" width="11.85546875" customWidth="1"/>
    <col min="517" max="518" width="11.42578125" customWidth="1"/>
    <col min="519" max="519" width="12.5703125" customWidth="1"/>
    <col min="771" max="771" width="13.85546875" customWidth="1"/>
    <col min="772" max="772" width="11.85546875" customWidth="1"/>
    <col min="773" max="774" width="11.42578125" customWidth="1"/>
    <col min="775" max="775" width="12.5703125" customWidth="1"/>
    <col min="1027" max="1027" width="13.85546875" customWidth="1"/>
    <col min="1028" max="1028" width="11.85546875" customWidth="1"/>
    <col min="1029" max="1030" width="11.42578125" customWidth="1"/>
    <col min="1031" max="1031" width="12.5703125" customWidth="1"/>
    <col min="1283" max="1283" width="13.85546875" customWidth="1"/>
    <col min="1284" max="1284" width="11.85546875" customWidth="1"/>
    <col min="1285" max="1286" width="11.42578125" customWidth="1"/>
    <col min="1287" max="1287" width="12.5703125" customWidth="1"/>
    <col min="1539" max="1539" width="13.85546875" customWidth="1"/>
    <col min="1540" max="1540" width="11.85546875" customWidth="1"/>
    <col min="1541" max="1542" width="11.42578125" customWidth="1"/>
    <col min="1543" max="1543" width="12.5703125" customWidth="1"/>
    <col min="1795" max="1795" width="13.85546875" customWidth="1"/>
    <col min="1796" max="1796" width="11.85546875" customWidth="1"/>
    <col min="1797" max="1798" width="11.42578125" customWidth="1"/>
    <col min="1799" max="1799" width="12.5703125" customWidth="1"/>
    <col min="2051" max="2051" width="13.85546875" customWidth="1"/>
    <col min="2052" max="2052" width="11.85546875" customWidth="1"/>
    <col min="2053" max="2054" width="11.42578125" customWidth="1"/>
    <col min="2055" max="2055" width="12.5703125" customWidth="1"/>
    <col min="2307" max="2307" width="13.85546875" customWidth="1"/>
    <col min="2308" max="2308" width="11.85546875" customWidth="1"/>
    <col min="2309" max="2310" width="11.42578125" customWidth="1"/>
    <col min="2311" max="2311" width="12.5703125" customWidth="1"/>
    <col min="2563" max="2563" width="13.85546875" customWidth="1"/>
    <col min="2564" max="2564" width="11.85546875" customWidth="1"/>
    <col min="2565" max="2566" width="11.42578125" customWidth="1"/>
    <col min="2567" max="2567" width="12.5703125" customWidth="1"/>
    <col min="2819" max="2819" width="13.85546875" customWidth="1"/>
    <col min="2820" max="2820" width="11.85546875" customWidth="1"/>
    <col min="2821" max="2822" width="11.42578125" customWidth="1"/>
    <col min="2823" max="2823" width="12.5703125" customWidth="1"/>
    <col min="3075" max="3075" width="13.85546875" customWidth="1"/>
    <col min="3076" max="3076" width="11.85546875" customWidth="1"/>
    <col min="3077" max="3078" width="11.42578125" customWidth="1"/>
    <col min="3079" max="3079" width="12.5703125" customWidth="1"/>
    <col min="3331" max="3331" width="13.85546875" customWidth="1"/>
    <col min="3332" max="3332" width="11.85546875" customWidth="1"/>
    <col min="3333" max="3334" width="11.42578125" customWidth="1"/>
    <col min="3335" max="3335" width="12.5703125" customWidth="1"/>
    <col min="3587" max="3587" width="13.85546875" customWidth="1"/>
    <col min="3588" max="3588" width="11.85546875" customWidth="1"/>
    <col min="3589" max="3590" width="11.42578125" customWidth="1"/>
    <col min="3591" max="3591" width="12.5703125" customWidth="1"/>
    <col min="3843" max="3843" width="13.85546875" customWidth="1"/>
    <col min="3844" max="3844" width="11.85546875" customWidth="1"/>
    <col min="3845" max="3846" width="11.42578125" customWidth="1"/>
    <col min="3847" max="3847" width="12.5703125" customWidth="1"/>
    <col min="4099" max="4099" width="13.85546875" customWidth="1"/>
    <col min="4100" max="4100" width="11.85546875" customWidth="1"/>
    <col min="4101" max="4102" width="11.42578125" customWidth="1"/>
    <col min="4103" max="4103" width="12.5703125" customWidth="1"/>
    <col min="4355" max="4355" width="13.85546875" customWidth="1"/>
    <col min="4356" max="4356" width="11.85546875" customWidth="1"/>
    <col min="4357" max="4358" width="11.42578125" customWidth="1"/>
    <col min="4359" max="4359" width="12.5703125" customWidth="1"/>
    <col min="4611" max="4611" width="13.85546875" customWidth="1"/>
    <col min="4612" max="4612" width="11.85546875" customWidth="1"/>
    <col min="4613" max="4614" width="11.42578125" customWidth="1"/>
    <col min="4615" max="4615" width="12.5703125" customWidth="1"/>
    <col min="4867" max="4867" width="13.85546875" customWidth="1"/>
    <col min="4868" max="4868" width="11.85546875" customWidth="1"/>
    <col min="4869" max="4870" width="11.42578125" customWidth="1"/>
    <col min="4871" max="4871" width="12.5703125" customWidth="1"/>
    <col min="5123" max="5123" width="13.85546875" customWidth="1"/>
    <col min="5124" max="5124" width="11.85546875" customWidth="1"/>
    <col min="5125" max="5126" width="11.42578125" customWidth="1"/>
    <col min="5127" max="5127" width="12.5703125" customWidth="1"/>
    <col min="5379" max="5379" width="13.85546875" customWidth="1"/>
    <col min="5380" max="5380" width="11.85546875" customWidth="1"/>
    <col min="5381" max="5382" width="11.42578125" customWidth="1"/>
    <col min="5383" max="5383" width="12.5703125" customWidth="1"/>
    <col min="5635" max="5635" width="13.85546875" customWidth="1"/>
    <col min="5636" max="5636" width="11.85546875" customWidth="1"/>
    <col min="5637" max="5638" width="11.42578125" customWidth="1"/>
    <col min="5639" max="5639" width="12.5703125" customWidth="1"/>
    <col min="5891" max="5891" width="13.85546875" customWidth="1"/>
    <col min="5892" max="5892" width="11.85546875" customWidth="1"/>
    <col min="5893" max="5894" width="11.42578125" customWidth="1"/>
    <col min="5895" max="5895" width="12.5703125" customWidth="1"/>
    <col min="6147" max="6147" width="13.85546875" customWidth="1"/>
    <col min="6148" max="6148" width="11.85546875" customWidth="1"/>
    <col min="6149" max="6150" width="11.42578125" customWidth="1"/>
    <col min="6151" max="6151" width="12.5703125" customWidth="1"/>
    <col min="6403" max="6403" width="13.85546875" customWidth="1"/>
    <col min="6404" max="6404" width="11.85546875" customWidth="1"/>
    <col min="6405" max="6406" width="11.42578125" customWidth="1"/>
    <col min="6407" max="6407" width="12.5703125" customWidth="1"/>
    <col min="6659" max="6659" width="13.85546875" customWidth="1"/>
    <col min="6660" max="6660" width="11.85546875" customWidth="1"/>
    <col min="6661" max="6662" width="11.42578125" customWidth="1"/>
    <col min="6663" max="6663" width="12.5703125" customWidth="1"/>
    <col min="6915" max="6915" width="13.85546875" customWidth="1"/>
    <col min="6916" max="6916" width="11.85546875" customWidth="1"/>
    <col min="6917" max="6918" width="11.42578125" customWidth="1"/>
    <col min="6919" max="6919" width="12.5703125" customWidth="1"/>
    <col min="7171" max="7171" width="13.85546875" customWidth="1"/>
    <col min="7172" max="7172" width="11.85546875" customWidth="1"/>
    <col min="7173" max="7174" width="11.42578125" customWidth="1"/>
    <col min="7175" max="7175" width="12.5703125" customWidth="1"/>
    <col min="7427" max="7427" width="13.85546875" customWidth="1"/>
    <col min="7428" max="7428" width="11.85546875" customWidth="1"/>
    <col min="7429" max="7430" width="11.42578125" customWidth="1"/>
    <col min="7431" max="7431" width="12.5703125" customWidth="1"/>
    <col min="7683" max="7683" width="13.85546875" customWidth="1"/>
    <col min="7684" max="7684" width="11.85546875" customWidth="1"/>
    <col min="7685" max="7686" width="11.42578125" customWidth="1"/>
    <col min="7687" max="7687" width="12.5703125" customWidth="1"/>
    <col min="7939" max="7939" width="13.85546875" customWidth="1"/>
    <col min="7940" max="7940" width="11.85546875" customWidth="1"/>
    <col min="7941" max="7942" width="11.42578125" customWidth="1"/>
    <col min="7943" max="7943" width="12.5703125" customWidth="1"/>
    <col min="8195" max="8195" width="13.85546875" customWidth="1"/>
    <col min="8196" max="8196" width="11.85546875" customWidth="1"/>
    <col min="8197" max="8198" width="11.42578125" customWidth="1"/>
    <col min="8199" max="8199" width="12.5703125" customWidth="1"/>
    <col min="8451" max="8451" width="13.85546875" customWidth="1"/>
    <col min="8452" max="8452" width="11.85546875" customWidth="1"/>
    <col min="8453" max="8454" width="11.42578125" customWidth="1"/>
    <col min="8455" max="8455" width="12.5703125" customWidth="1"/>
    <col min="8707" max="8707" width="13.85546875" customWidth="1"/>
    <col min="8708" max="8708" width="11.85546875" customWidth="1"/>
    <col min="8709" max="8710" width="11.42578125" customWidth="1"/>
    <col min="8711" max="8711" width="12.5703125" customWidth="1"/>
    <col min="8963" max="8963" width="13.85546875" customWidth="1"/>
    <col min="8964" max="8964" width="11.85546875" customWidth="1"/>
    <col min="8965" max="8966" width="11.42578125" customWidth="1"/>
    <col min="8967" max="8967" width="12.5703125" customWidth="1"/>
    <col min="9219" max="9219" width="13.85546875" customWidth="1"/>
    <col min="9220" max="9220" width="11.85546875" customWidth="1"/>
    <col min="9221" max="9222" width="11.42578125" customWidth="1"/>
    <col min="9223" max="9223" width="12.5703125" customWidth="1"/>
    <col min="9475" max="9475" width="13.85546875" customWidth="1"/>
    <col min="9476" max="9476" width="11.85546875" customWidth="1"/>
    <col min="9477" max="9478" width="11.42578125" customWidth="1"/>
    <col min="9479" max="9479" width="12.5703125" customWidth="1"/>
    <col min="9731" max="9731" width="13.85546875" customWidth="1"/>
    <col min="9732" max="9732" width="11.85546875" customWidth="1"/>
    <col min="9733" max="9734" width="11.42578125" customWidth="1"/>
    <col min="9735" max="9735" width="12.5703125" customWidth="1"/>
    <col min="9987" max="9987" width="13.85546875" customWidth="1"/>
    <col min="9988" max="9988" width="11.85546875" customWidth="1"/>
    <col min="9989" max="9990" width="11.42578125" customWidth="1"/>
    <col min="9991" max="9991" width="12.5703125" customWidth="1"/>
    <col min="10243" max="10243" width="13.85546875" customWidth="1"/>
    <col min="10244" max="10244" width="11.85546875" customWidth="1"/>
    <col min="10245" max="10246" width="11.42578125" customWidth="1"/>
    <col min="10247" max="10247" width="12.5703125" customWidth="1"/>
    <col min="10499" max="10499" width="13.85546875" customWidth="1"/>
    <col min="10500" max="10500" width="11.85546875" customWidth="1"/>
    <col min="10501" max="10502" width="11.42578125" customWidth="1"/>
    <col min="10503" max="10503" width="12.5703125" customWidth="1"/>
    <col min="10755" max="10755" width="13.85546875" customWidth="1"/>
    <col min="10756" max="10756" width="11.85546875" customWidth="1"/>
    <col min="10757" max="10758" width="11.42578125" customWidth="1"/>
    <col min="10759" max="10759" width="12.5703125" customWidth="1"/>
    <col min="11011" max="11011" width="13.85546875" customWidth="1"/>
    <col min="11012" max="11012" width="11.85546875" customWidth="1"/>
    <col min="11013" max="11014" width="11.42578125" customWidth="1"/>
    <col min="11015" max="11015" width="12.5703125" customWidth="1"/>
    <col min="11267" max="11267" width="13.85546875" customWidth="1"/>
    <col min="11268" max="11268" width="11.85546875" customWidth="1"/>
    <col min="11269" max="11270" width="11.42578125" customWidth="1"/>
    <col min="11271" max="11271" width="12.5703125" customWidth="1"/>
    <col min="11523" max="11523" width="13.85546875" customWidth="1"/>
    <col min="11524" max="11524" width="11.85546875" customWidth="1"/>
    <col min="11525" max="11526" width="11.42578125" customWidth="1"/>
    <col min="11527" max="11527" width="12.5703125" customWidth="1"/>
    <col min="11779" max="11779" width="13.85546875" customWidth="1"/>
    <col min="11780" max="11780" width="11.85546875" customWidth="1"/>
    <col min="11781" max="11782" width="11.42578125" customWidth="1"/>
    <col min="11783" max="11783" width="12.5703125" customWidth="1"/>
    <col min="12035" max="12035" width="13.85546875" customWidth="1"/>
    <col min="12036" max="12036" width="11.85546875" customWidth="1"/>
    <col min="12037" max="12038" width="11.42578125" customWidth="1"/>
    <col min="12039" max="12039" width="12.5703125" customWidth="1"/>
    <col min="12291" max="12291" width="13.85546875" customWidth="1"/>
    <col min="12292" max="12292" width="11.85546875" customWidth="1"/>
    <col min="12293" max="12294" width="11.42578125" customWidth="1"/>
    <col min="12295" max="12295" width="12.5703125" customWidth="1"/>
    <col min="12547" max="12547" width="13.85546875" customWidth="1"/>
    <col min="12548" max="12548" width="11.85546875" customWidth="1"/>
    <col min="12549" max="12550" width="11.42578125" customWidth="1"/>
    <col min="12551" max="12551" width="12.5703125" customWidth="1"/>
    <col min="12803" max="12803" width="13.85546875" customWidth="1"/>
    <col min="12804" max="12804" width="11.85546875" customWidth="1"/>
    <col min="12805" max="12806" width="11.42578125" customWidth="1"/>
    <col min="12807" max="12807" width="12.5703125" customWidth="1"/>
    <col min="13059" max="13059" width="13.85546875" customWidth="1"/>
    <col min="13060" max="13060" width="11.85546875" customWidth="1"/>
    <col min="13061" max="13062" width="11.42578125" customWidth="1"/>
    <col min="13063" max="13063" width="12.5703125" customWidth="1"/>
    <col min="13315" max="13315" width="13.85546875" customWidth="1"/>
    <col min="13316" max="13316" width="11.85546875" customWidth="1"/>
    <col min="13317" max="13318" width="11.42578125" customWidth="1"/>
    <col min="13319" max="13319" width="12.5703125" customWidth="1"/>
    <col min="13571" max="13571" width="13.85546875" customWidth="1"/>
    <col min="13572" max="13572" width="11.85546875" customWidth="1"/>
    <col min="13573" max="13574" width="11.42578125" customWidth="1"/>
    <col min="13575" max="13575" width="12.5703125" customWidth="1"/>
    <col min="13827" max="13827" width="13.85546875" customWidth="1"/>
    <col min="13828" max="13828" width="11.85546875" customWidth="1"/>
    <col min="13829" max="13830" width="11.42578125" customWidth="1"/>
    <col min="13831" max="13831" width="12.5703125" customWidth="1"/>
    <col min="14083" max="14083" width="13.85546875" customWidth="1"/>
    <col min="14084" max="14084" width="11.85546875" customWidth="1"/>
    <col min="14085" max="14086" width="11.42578125" customWidth="1"/>
    <col min="14087" max="14087" width="12.5703125" customWidth="1"/>
    <col min="14339" max="14339" width="13.85546875" customWidth="1"/>
    <col min="14340" max="14340" width="11.85546875" customWidth="1"/>
    <col min="14341" max="14342" width="11.42578125" customWidth="1"/>
    <col min="14343" max="14343" width="12.5703125" customWidth="1"/>
    <col min="14595" max="14595" width="13.85546875" customWidth="1"/>
    <col min="14596" max="14596" width="11.85546875" customWidth="1"/>
    <col min="14597" max="14598" width="11.42578125" customWidth="1"/>
    <col min="14599" max="14599" width="12.5703125" customWidth="1"/>
    <col min="14851" max="14851" width="13.85546875" customWidth="1"/>
    <col min="14852" max="14852" width="11.85546875" customWidth="1"/>
    <col min="14853" max="14854" width="11.42578125" customWidth="1"/>
    <col min="14855" max="14855" width="12.5703125" customWidth="1"/>
    <col min="15107" max="15107" width="13.85546875" customWidth="1"/>
    <col min="15108" max="15108" width="11.85546875" customWidth="1"/>
    <col min="15109" max="15110" width="11.42578125" customWidth="1"/>
    <col min="15111" max="15111" width="12.5703125" customWidth="1"/>
    <col min="15363" max="15363" width="13.85546875" customWidth="1"/>
    <col min="15364" max="15364" width="11.85546875" customWidth="1"/>
    <col min="15365" max="15366" width="11.42578125" customWidth="1"/>
    <col min="15367" max="15367" width="12.5703125" customWidth="1"/>
    <col min="15619" max="15619" width="13.85546875" customWidth="1"/>
    <col min="15620" max="15620" width="11.85546875" customWidth="1"/>
    <col min="15621" max="15622" width="11.42578125" customWidth="1"/>
    <col min="15623" max="15623" width="12.5703125" customWidth="1"/>
    <col min="15875" max="15875" width="13.85546875" customWidth="1"/>
    <col min="15876" max="15876" width="11.85546875" customWidth="1"/>
    <col min="15877" max="15878" width="11.42578125" customWidth="1"/>
    <col min="15879" max="15879" width="12.5703125" customWidth="1"/>
    <col min="16131" max="16131" width="13.85546875" customWidth="1"/>
    <col min="16132" max="16132" width="11.85546875" customWidth="1"/>
    <col min="16133" max="16134" width="11.42578125" customWidth="1"/>
    <col min="16135" max="16135" width="12.5703125" customWidth="1"/>
  </cols>
  <sheetData>
    <row r="1" spans="1:7">
      <c r="A1" s="280" t="s">
        <v>348</v>
      </c>
      <c r="B1" s="280"/>
      <c r="C1" s="280"/>
      <c r="D1" s="280"/>
      <c r="E1" s="280"/>
      <c r="F1" s="280"/>
      <c r="G1" s="280"/>
    </row>
    <row r="2" spans="1:7">
      <c r="A2" s="173"/>
      <c r="B2" s="173"/>
      <c r="C2" s="173"/>
      <c r="D2" s="173"/>
      <c r="E2" s="173"/>
      <c r="F2" s="173"/>
      <c r="G2" s="173"/>
    </row>
    <row r="3" spans="1:7">
      <c r="A3" s="278" t="s">
        <v>102</v>
      </c>
      <c r="B3" s="278"/>
      <c r="C3" s="278"/>
      <c r="D3" s="278"/>
      <c r="E3" s="278"/>
      <c r="F3" s="278"/>
      <c r="G3" s="278"/>
    </row>
    <row r="4" spans="1:7" ht="17.25" customHeight="1">
      <c r="A4" s="328" t="s">
        <v>127</v>
      </c>
      <c r="B4" s="328"/>
      <c r="C4" s="328"/>
      <c r="D4" s="328"/>
      <c r="E4" s="328"/>
      <c r="F4" s="328"/>
      <c r="G4" s="328"/>
    </row>
    <row r="5" spans="1:7">
      <c r="A5" s="329" t="s">
        <v>100</v>
      </c>
      <c r="B5" s="330"/>
      <c r="C5" s="330"/>
      <c r="D5" s="331"/>
      <c r="E5" s="277" t="s">
        <v>288</v>
      </c>
      <c r="F5" s="277"/>
      <c r="G5" s="277"/>
    </row>
    <row r="6" spans="1:7" ht="21" customHeight="1">
      <c r="A6" s="332" t="s">
        <v>154</v>
      </c>
      <c r="B6" s="263"/>
      <c r="C6" s="263"/>
      <c r="D6" s="263"/>
      <c r="E6" s="263"/>
      <c r="F6" s="263"/>
      <c r="G6" s="263"/>
    </row>
    <row r="7" spans="1:7" ht="12.75" customHeight="1">
      <c r="A7" s="290" t="s">
        <v>3</v>
      </c>
      <c r="B7" s="290"/>
      <c r="C7" s="290"/>
      <c r="D7" s="290"/>
      <c r="E7" s="289" t="s">
        <v>127</v>
      </c>
      <c r="F7" s="289"/>
      <c r="G7" s="289"/>
    </row>
    <row r="8" spans="1:7" ht="39.75" customHeight="1">
      <c r="A8" s="290"/>
      <c r="B8" s="290"/>
      <c r="C8" s="290"/>
      <c r="D8" s="290"/>
      <c r="E8" s="90" t="s">
        <v>313</v>
      </c>
      <c r="F8" s="90" t="s">
        <v>256</v>
      </c>
      <c r="G8" s="177" t="s">
        <v>6</v>
      </c>
    </row>
    <row r="9" spans="1:7" s="31" customFormat="1">
      <c r="A9" s="255" t="s">
        <v>24</v>
      </c>
      <c r="B9" s="255"/>
      <c r="C9" s="255"/>
      <c r="D9" s="255"/>
      <c r="E9" s="97">
        <f>SUM(E10:E13)</f>
        <v>30554</v>
      </c>
      <c r="F9" s="97">
        <f>SUM(F10:F13)</f>
        <v>0</v>
      </c>
      <c r="G9" s="97">
        <f>SUM(E9:F9)</f>
        <v>30554</v>
      </c>
    </row>
    <row r="10" spans="1:7">
      <c r="A10" s="251" t="s">
        <v>11</v>
      </c>
      <c r="B10" s="251"/>
      <c r="C10" s="251"/>
      <c r="D10" s="251"/>
      <c r="E10" s="88"/>
      <c r="F10" s="88"/>
      <c r="G10" s="96">
        <f>SUM(E10:F10)</f>
        <v>0</v>
      </c>
    </row>
    <row r="11" spans="1:7">
      <c r="A11" s="265" t="s">
        <v>12</v>
      </c>
      <c r="B11" s="265"/>
      <c r="C11" s="265"/>
      <c r="D11" s="265"/>
      <c r="E11" s="88">
        <v>30554</v>
      </c>
      <c r="F11" s="88"/>
      <c r="G11" s="96">
        <f>SUM(E11:F11)</f>
        <v>30554</v>
      </c>
    </row>
    <row r="12" spans="1:7">
      <c r="A12" s="251" t="s">
        <v>17</v>
      </c>
      <c r="B12" s="251"/>
      <c r="C12" s="251"/>
      <c r="D12" s="251"/>
      <c r="E12" s="88"/>
      <c r="F12" s="88"/>
      <c r="G12" s="96">
        <f>SUM(E12:F12)</f>
        <v>0</v>
      </c>
    </row>
    <row r="13" spans="1:7">
      <c r="A13" s="251" t="s">
        <v>25</v>
      </c>
      <c r="B13" s="251"/>
      <c r="C13" s="251"/>
      <c r="D13" s="251"/>
      <c r="E13" s="88"/>
      <c r="F13" s="88"/>
      <c r="G13" s="96">
        <f>SUM(E13:F13)</f>
        <v>0</v>
      </c>
    </row>
    <row r="14" spans="1:7">
      <c r="A14" s="264"/>
      <c r="B14" s="264"/>
      <c r="C14" s="264"/>
      <c r="D14" s="264"/>
      <c r="E14" s="88"/>
      <c r="F14" s="88"/>
      <c r="G14" s="96"/>
    </row>
    <row r="15" spans="1:7">
      <c r="A15" s="264"/>
      <c r="B15" s="264"/>
      <c r="C15" s="264"/>
      <c r="D15" s="264"/>
      <c r="E15" s="88"/>
      <c r="F15" s="88"/>
      <c r="G15" s="96"/>
    </row>
    <row r="16" spans="1:7" s="31" customFormat="1">
      <c r="A16" s="254" t="s">
        <v>141</v>
      </c>
      <c r="B16" s="254"/>
      <c r="C16" s="254"/>
      <c r="D16" s="254"/>
      <c r="E16" s="89"/>
      <c r="F16" s="89"/>
      <c r="G16" s="97">
        <f>SUM(E16:F16)</f>
        <v>0</v>
      </c>
    </row>
    <row r="17" spans="1:7">
      <c r="A17" s="293"/>
      <c r="B17" s="293"/>
      <c r="C17" s="293"/>
      <c r="D17" s="293"/>
      <c r="E17" s="88"/>
      <c r="F17" s="88"/>
      <c r="G17" s="96"/>
    </row>
    <row r="18" spans="1:7">
      <c r="A18" s="293"/>
      <c r="B18" s="293"/>
      <c r="C18" s="293"/>
      <c r="D18" s="293"/>
      <c r="E18" s="88"/>
      <c r="F18" s="88"/>
      <c r="G18" s="96"/>
    </row>
    <row r="19" spans="1:7" s="31" customFormat="1">
      <c r="A19" s="297" t="s">
        <v>123</v>
      </c>
      <c r="B19" s="297"/>
      <c r="C19" s="297"/>
      <c r="D19" s="297"/>
      <c r="E19" s="89"/>
      <c r="F19" s="89"/>
      <c r="G19" s="97">
        <f>SUM(E19:F19)</f>
        <v>0</v>
      </c>
    </row>
    <row r="20" spans="1:7">
      <c r="A20" s="298"/>
      <c r="B20" s="298"/>
      <c r="C20" s="298"/>
      <c r="D20" s="298"/>
      <c r="E20" s="88"/>
      <c r="F20" s="88"/>
      <c r="G20" s="96"/>
    </row>
    <row r="21" spans="1:7">
      <c r="A21" s="297"/>
      <c r="B21" s="297"/>
      <c r="C21" s="297"/>
      <c r="D21" s="297"/>
      <c r="E21" s="88"/>
      <c r="F21" s="88"/>
      <c r="G21" s="96"/>
    </row>
    <row r="22" spans="1:7" s="31" customFormat="1" ht="22.5" customHeight="1">
      <c r="A22" s="294" t="s">
        <v>124</v>
      </c>
      <c r="B22" s="294"/>
      <c r="C22" s="294"/>
      <c r="D22" s="294"/>
      <c r="E22" s="89">
        <f>+E9+E16+E19</f>
        <v>30554</v>
      </c>
      <c r="F22" s="89">
        <f>+F9+F16+F19</f>
        <v>0</v>
      </c>
      <c r="G22" s="97">
        <f>SUM(E22:F22)</f>
        <v>30554</v>
      </c>
    </row>
    <row r="23" spans="1:7">
      <c r="A23" s="254"/>
      <c r="B23" s="254"/>
      <c r="C23" s="254"/>
      <c r="D23" s="254"/>
      <c r="E23" s="88"/>
      <c r="F23" s="88"/>
      <c r="G23" s="96"/>
    </row>
    <row r="24" spans="1:7">
      <c r="A24" s="333" t="s">
        <v>50</v>
      </c>
      <c r="B24" s="334"/>
      <c r="C24" s="334"/>
      <c r="D24" s="335"/>
      <c r="E24" s="88"/>
      <c r="F24" s="88"/>
      <c r="G24" s="96">
        <f>SUM(E24:F24)</f>
        <v>0</v>
      </c>
    </row>
    <row r="25" spans="1:7" ht="23.25" customHeight="1">
      <c r="A25" s="260" t="s">
        <v>84</v>
      </c>
      <c r="B25" s="260"/>
      <c r="C25" s="260"/>
      <c r="D25" s="260"/>
      <c r="E25" s="88"/>
      <c r="F25" s="88"/>
      <c r="G25" s="96">
        <f>SUM(E25:F25)</f>
        <v>0</v>
      </c>
    </row>
    <row r="26" spans="1:7">
      <c r="A26" s="251" t="s">
        <v>98</v>
      </c>
      <c r="B26" s="251"/>
      <c r="C26" s="251"/>
      <c r="D26" s="251"/>
      <c r="E26" s="88"/>
      <c r="F26" s="88">
        <v>85098</v>
      </c>
      <c r="G26" s="96">
        <f>SUM(E26:F26)</f>
        <v>85098</v>
      </c>
    </row>
    <row r="27" spans="1:7">
      <c r="A27" s="251"/>
      <c r="B27" s="251"/>
      <c r="C27" s="251"/>
      <c r="D27" s="251"/>
      <c r="E27" s="88"/>
      <c r="F27" s="88"/>
      <c r="G27" s="96"/>
    </row>
    <row r="28" spans="1:7">
      <c r="A28" s="251"/>
      <c r="B28" s="251"/>
      <c r="C28" s="251"/>
      <c r="D28" s="251"/>
      <c r="E28" s="88"/>
      <c r="F28" s="88"/>
      <c r="G28" s="96"/>
    </row>
    <row r="29" spans="1:7" s="31" customFormat="1">
      <c r="A29" s="254" t="s">
        <v>126</v>
      </c>
      <c r="B29" s="254"/>
      <c r="C29" s="254"/>
      <c r="D29" s="254"/>
      <c r="E29" s="89">
        <f>+E24+E25+E26</f>
        <v>0</v>
      </c>
      <c r="F29" s="89">
        <f>+F24+F25+F26</f>
        <v>85098</v>
      </c>
      <c r="G29" s="97">
        <f>SUM(E29:F29)</f>
        <v>85098</v>
      </c>
    </row>
    <row r="30" spans="1:7">
      <c r="A30" s="277"/>
      <c r="B30" s="277"/>
      <c r="C30" s="277"/>
      <c r="D30" s="277"/>
      <c r="E30" s="88"/>
      <c r="F30" s="88"/>
      <c r="G30" s="96"/>
    </row>
    <row r="31" spans="1:7">
      <c r="A31" s="277"/>
      <c r="B31" s="277"/>
      <c r="C31" s="277"/>
      <c r="D31" s="277"/>
      <c r="E31" s="88"/>
      <c r="F31" s="88"/>
      <c r="G31" s="96"/>
    </row>
    <row r="32" spans="1:7" s="31" customFormat="1">
      <c r="A32" s="254" t="s">
        <v>87</v>
      </c>
      <c r="B32" s="254"/>
      <c r="C32" s="254"/>
      <c r="D32" s="254"/>
      <c r="E32" s="89">
        <f>+E22+E29</f>
        <v>30554</v>
      </c>
      <c r="F32" s="89">
        <f>+F22+F29</f>
        <v>85098</v>
      </c>
      <c r="G32" s="97">
        <f>SUM(E32:F32)</f>
        <v>115652</v>
      </c>
    </row>
    <row r="33" spans="1:7" ht="24.75" customHeight="1">
      <c r="A33" s="347" t="s">
        <v>153</v>
      </c>
      <c r="B33" s="347"/>
      <c r="C33" s="347"/>
      <c r="D33" s="347"/>
      <c r="E33" s="347"/>
      <c r="F33" s="347"/>
      <c r="G33" s="347"/>
    </row>
    <row r="34" spans="1:7">
      <c r="A34" s="254" t="s">
        <v>22</v>
      </c>
      <c r="B34" s="254"/>
      <c r="C34" s="254"/>
      <c r="D34" s="254"/>
      <c r="E34" s="7"/>
      <c r="F34" s="7"/>
      <c r="G34" s="7"/>
    </row>
    <row r="35" spans="1:7">
      <c r="A35" s="296" t="s">
        <v>13</v>
      </c>
      <c r="B35" s="296"/>
      <c r="C35" s="296"/>
      <c r="D35" s="296"/>
      <c r="E35" s="7"/>
      <c r="F35" s="7"/>
      <c r="G35" s="7"/>
    </row>
    <row r="36" spans="1:7">
      <c r="A36" s="314"/>
      <c r="B36" s="314"/>
      <c r="C36" s="314"/>
      <c r="D36" s="314"/>
      <c r="E36" s="7"/>
      <c r="F36" s="7"/>
      <c r="G36" s="7"/>
    </row>
    <row r="37" spans="1:7">
      <c r="A37" s="314"/>
      <c r="B37" s="314"/>
      <c r="C37" s="314"/>
      <c r="D37" s="314"/>
      <c r="E37" s="7"/>
      <c r="F37" s="7"/>
      <c r="G37" s="7"/>
    </row>
    <row r="38" spans="1:7">
      <c r="A38" s="317" t="s">
        <v>114</v>
      </c>
      <c r="B38" s="317"/>
      <c r="C38" s="317"/>
      <c r="D38" s="317"/>
      <c r="E38" s="7"/>
      <c r="F38" s="7"/>
      <c r="G38" s="7"/>
    </row>
    <row r="39" spans="1:7">
      <c r="A39" s="316"/>
      <c r="B39" s="316"/>
      <c r="C39" s="316"/>
      <c r="D39" s="316"/>
      <c r="E39" s="7"/>
      <c r="F39" s="7"/>
      <c r="G39" s="7"/>
    </row>
    <row r="40" spans="1:7">
      <c r="A40" s="336"/>
      <c r="B40" s="337"/>
      <c r="C40" s="337"/>
      <c r="D40" s="338"/>
      <c r="E40" s="7"/>
      <c r="F40" s="7"/>
      <c r="G40" s="7"/>
    </row>
    <row r="41" spans="1:7">
      <c r="A41" s="313" t="s">
        <v>119</v>
      </c>
      <c r="B41" s="313"/>
      <c r="C41" s="313"/>
      <c r="D41" s="313"/>
      <c r="E41" s="7"/>
      <c r="F41" s="7"/>
      <c r="G41" s="7"/>
    </row>
    <row r="42" spans="1:7">
      <c r="A42" s="339"/>
      <c r="B42" s="340"/>
      <c r="C42" s="340"/>
      <c r="D42" s="341"/>
      <c r="E42" s="7"/>
      <c r="F42" s="7"/>
      <c r="G42" s="7"/>
    </row>
    <row r="43" spans="1:7">
      <c r="A43" s="254"/>
      <c r="B43" s="254"/>
      <c r="C43" s="254"/>
      <c r="D43" s="254"/>
      <c r="E43" s="7"/>
      <c r="F43" s="7"/>
      <c r="G43" s="7"/>
    </row>
    <row r="44" spans="1:7">
      <c r="A44" s="297" t="s">
        <v>30</v>
      </c>
      <c r="B44" s="297"/>
      <c r="C44" s="297"/>
      <c r="D44" s="297"/>
      <c r="E44" s="7"/>
      <c r="F44" s="7"/>
      <c r="G44" s="7"/>
    </row>
    <row r="45" spans="1:7">
      <c r="A45" s="298"/>
      <c r="B45" s="298"/>
      <c r="C45" s="298"/>
      <c r="D45" s="298"/>
      <c r="E45" s="7"/>
      <c r="F45" s="7"/>
      <c r="G45" s="7"/>
    </row>
    <row r="46" spans="1:7">
      <c r="A46" s="251"/>
      <c r="B46" s="251"/>
      <c r="C46" s="251"/>
      <c r="D46" s="251"/>
      <c r="E46" s="7"/>
      <c r="F46" s="7"/>
      <c r="G46" s="7"/>
    </row>
    <row r="47" spans="1:7" ht="22.5" customHeight="1">
      <c r="A47" s="294" t="s">
        <v>125</v>
      </c>
      <c r="B47" s="294"/>
      <c r="C47" s="294"/>
      <c r="D47" s="294"/>
      <c r="E47" s="7"/>
      <c r="F47" s="7"/>
      <c r="G47" s="7"/>
    </row>
    <row r="48" spans="1:7">
      <c r="A48" s="254"/>
      <c r="B48" s="254"/>
      <c r="C48" s="254"/>
      <c r="D48" s="254"/>
      <c r="E48" s="7"/>
      <c r="F48" s="7"/>
      <c r="G48" s="7"/>
    </row>
    <row r="49" spans="1:7">
      <c r="A49" s="296" t="s">
        <v>50</v>
      </c>
      <c r="B49" s="296"/>
      <c r="C49" s="296"/>
      <c r="D49" s="296"/>
      <c r="E49" s="7"/>
      <c r="F49" s="7"/>
      <c r="G49" s="7"/>
    </row>
    <row r="50" spans="1:7" ht="22.5" customHeight="1">
      <c r="A50" s="260" t="s">
        <v>84</v>
      </c>
      <c r="B50" s="260"/>
      <c r="C50" s="260"/>
      <c r="D50" s="260"/>
      <c r="E50" s="7"/>
      <c r="F50" s="7"/>
      <c r="G50" s="7"/>
    </row>
    <row r="51" spans="1:7">
      <c r="A51" s="251" t="s">
        <v>98</v>
      </c>
      <c r="B51" s="251"/>
      <c r="C51" s="251"/>
      <c r="D51" s="251"/>
      <c r="E51" s="7"/>
      <c r="F51" s="7"/>
      <c r="G51" s="7"/>
    </row>
    <row r="52" spans="1:7">
      <c r="A52" s="264"/>
      <c r="B52" s="264"/>
      <c r="C52" s="264"/>
      <c r="D52" s="264"/>
      <c r="E52" s="7"/>
      <c r="F52" s="7"/>
      <c r="G52" s="7"/>
    </row>
    <row r="53" spans="1:7">
      <c r="A53" s="254" t="s">
        <v>99</v>
      </c>
      <c r="B53" s="254"/>
      <c r="C53" s="254"/>
      <c r="D53" s="254"/>
      <c r="E53" s="7"/>
      <c r="F53" s="7"/>
      <c r="G53" s="7"/>
    </row>
    <row r="54" spans="1:7">
      <c r="A54" s="277"/>
      <c r="B54" s="277"/>
      <c r="C54" s="277"/>
      <c r="D54" s="277"/>
      <c r="E54" s="7"/>
      <c r="F54" s="7"/>
      <c r="G54" s="7"/>
    </row>
    <row r="55" spans="1:7">
      <c r="A55" s="254" t="s">
        <v>97</v>
      </c>
      <c r="B55" s="254"/>
      <c r="C55" s="254"/>
      <c r="D55" s="254"/>
      <c r="E55" s="7"/>
      <c r="F55" s="7"/>
      <c r="G55" s="7"/>
    </row>
  </sheetData>
  <mergeCells count="55">
    <mergeCell ref="A55:D55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G33"/>
    <mergeCell ref="A34:D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G1"/>
    <mergeCell ref="A3:G3"/>
    <mergeCell ref="A4:G4"/>
    <mergeCell ref="A5:D5"/>
    <mergeCell ref="E5:G5"/>
    <mergeCell ref="A6:G6"/>
    <mergeCell ref="A7:D8"/>
    <mergeCell ref="E7:G7"/>
    <mergeCell ref="A9:D9"/>
    <mergeCell ref="A10:D10"/>
    <mergeCell ref="A11:D11"/>
  </mergeCells>
  <printOptions horizontalCentered="1"/>
  <pageMargins left="0.47244094488188981" right="0.47244094488188981" top="0.43307086614173229" bottom="0.31496062992125984" header="0.35433070866141736" footer="0.23622047244094491"/>
  <pageSetup paperSize="9" orientation="portrait" r:id="rId1"/>
  <headerFooter alignWithMargins="0">
    <oddHeader>&amp;LVÁCI MIHÁLY MŰVELŐDÉSI HÁZ</oddHeader>
    <oddFooter>&amp;LVeresegyház, 2013. Február 07.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>
  <dimension ref="A1:H55"/>
  <sheetViews>
    <sheetView workbookViewId="0">
      <selection activeCell="L28" sqref="L28"/>
    </sheetView>
  </sheetViews>
  <sheetFormatPr defaultRowHeight="12.75"/>
  <cols>
    <col min="4" max="4" width="13.85546875" customWidth="1"/>
    <col min="5" max="5" width="11.85546875" customWidth="1"/>
    <col min="6" max="7" width="11.42578125" customWidth="1"/>
    <col min="8" max="8" width="12.5703125" customWidth="1"/>
    <col min="260" max="260" width="13.85546875" customWidth="1"/>
    <col min="261" max="261" width="11.85546875" customWidth="1"/>
    <col min="262" max="263" width="11.42578125" customWidth="1"/>
    <col min="264" max="264" width="12.5703125" customWidth="1"/>
    <col min="516" max="516" width="13.85546875" customWidth="1"/>
    <col min="517" max="517" width="11.85546875" customWidth="1"/>
    <col min="518" max="519" width="11.42578125" customWidth="1"/>
    <col min="520" max="520" width="12.5703125" customWidth="1"/>
    <col min="772" max="772" width="13.85546875" customWidth="1"/>
    <col min="773" max="773" width="11.85546875" customWidth="1"/>
    <col min="774" max="775" width="11.42578125" customWidth="1"/>
    <col min="776" max="776" width="12.5703125" customWidth="1"/>
    <col min="1028" max="1028" width="13.85546875" customWidth="1"/>
    <col min="1029" max="1029" width="11.85546875" customWidth="1"/>
    <col min="1030" max="1031" width="11.42578125" customWidth="1"/>
    <col min="1032" max="1032" width="12.5703125" customWidth="1"/>
    <col min="1284" max="1284" width="13.85546875" customWidth="1"/>
    <col min="1285" max="1285" width="11.85546875" customWidth="1"/>
    <col min="1286" max="1287" width="11.42578125" customWidth="1"/>
    <col min="1288" max="1288" width="12.5703125" customWidth="1"/>
    <col min="1540" max="1540" width="13.85546875" customWidth="1"/>
    <col min="1541" max="1541" width="11.85546875" customWidth="1"/>
    <col min="1542" max="1543" width="11.42578125" customWidth="1"/>
    <col min="1544" max="1544" width="12.5703125" customWidth="1"/>
    <col min="1796" max="1796" width="13.85546875" customWidth="1"/>
    <col min="1797" max="1797" width="11.85546875" customWidth="1"/>
    <col min="1798" max="1799" width="11.42578125" customWidth="1"/>
    <col min="1800" max="1800" width="12.5703125" customWidth="1"/>
    <col min="2052" max="2052" width="13.85546875" customWidth="1"/>
    <col min="2053" max="2053" width="11.85546875" customWidth="1"/>
    <col min="2054" max="2055" width="11.42578125" customWidth="1"/>
    <col min="2056" max="2056" width="12.5703125" customWidth="1"/>
    <col min="2308" max="2308" width="13.85546875" customWidth="1"/>
    <col min="2309" max="2309" width="11.85546875" customWidth="1"/>
    <col min="2310" max="2311" width="11.42578125" customWidth="1"/>
    <col min="2312" max="2312" width="12.5703125" customWidth="1"/>
    <col min="2564" max="2564" width="13.85546875" customWidth="1"/>
    <col min="2565" max="2565" width="11.85546875" customWidth="1"/>
    <col min="2566" max="2567" width="11.42578125" customWidth="1"/>
    <col min="2568" max="2568" width="12.5703125" customWidth="1"/>
    <col min="2820" max="2820" width="13.85546875" customWidth="1"/>
    <col min="2821" max="2821" width="11.85546875" customWidth="1"/>
    <col min="2822" max="2823" width="11.42578125" customWidth="1"/>
    <col min="2824" max="2824" width="12.5703125" customWidth="1"/>
    <col min="3076" max="3076" width="13.85546875" customWidth="1"/>
    <col min="3077" max="3077" width="11.85546875" customWidth="1"/>
    <col min="3078" max="3079" width="11.42578125" customWidth="1"/>
    <col min="3080" max="3080" width="12.5703125" customWidth="1"/>
    <col min="3332" max="3332" width="13.85546875" customWidth="1"/>
    <col min="3333" max="3333" width="11.85546875" customWidth="1"/>
    <col min="3334" max="3335" width="11.42578125" customWidth="1"/>
    <col min="3336" max="3336" width="12.5703125" customWidth="1"/>
    <col min="3588" max="3588" width="13.85546875" customWidth="1"/>
    <col min="3589" max="3589" width="11.85546875" customWidth="1"/>
    <col min="3590" max="3591" width="11.42578125" customWidth="1"/>
    <col min="3592" max="3592" width="12.5703125" customWidth="1"/>
    <col min="3844" max="3844" width="13.85546875" customWidth="1"/>
    <col min="3845" max="3845" width="11.85546875" customWidth="1"/>
    <col min="3846" max="3847" width="11.42578125" customWidth="1"/>
    <col min="3848" max="3848" width="12.5703125" customWidth="1"/>
    <col min="4100" max="4100" width="13.85546875" customWidth="1"/>
    <col min="4101" max="4101" width="11.85546875" customWidth="1"/>
    <col min="4102" max="4103" width="11.42578125" customWidth="1"/>
    <col min="4104" max="4104" width="12.5703125" customWidth="1"/>
    <col min="4356" max="4356" width="13.85546875" customWidth="1"/>
    <col min="4357" max="4357" width="11.85546875" customWidth="1"/>
    <col min="4358" max="4359" width="11.42578125" customWidth="1"/>
    <col min="4360" max="4360" width="12.5703125" customWidth="1"/>
    <col min="4612" max="4612" width="13.85546875" customWidth="1"/>
    <col min="4613" max="4613" width="11.85546875" customWidth="1"/>
    <col min="4614" max="4615" width="11.42578125" customWidth="1"/>
    <col min="4616" max="4616" width="12.5703125" customWidth="1"/>
    <col min="4868" max="4868" width="13.85546875" customWidth="1"/>
    <col min="4869" max="4869" width="11.85546875" customWidth="1"/>
    <col min="4870" max="4871" width="11.42578125" customWidth="1"/>
    <col min="4872" max="4872" width="12.5703125" customWidth="1"/>
    <col min="5124" max="5124" width="13.85546875" customWidth="1"/>
    <col min="5125" max="5125" width="11.85546875" customWidth="1"/>
    <col min="5126" max="5127" width="11.42578125" customWidth="1"/>
    <col min="5128" max="5128" width="12.5703125" customWidth="1"/>
    <col min="5380" max="5380" width="13.85546875" customWidth="1"/>
    <col min="5381" max="5381" width="11.85546875" customWidth="1"/>
    <col min="5382" max="5383" width="11.42578125" customWidth="1"/>
    <col min="5384" max="5384" width="12.5703125" customWidth="1"/>
    <col min="5636" max="5636" width="13.85546875" customWidth="1"/>
    <col min="5637" max="5637" width="11.85546875" customWidth="1"/>
    <col min="5638" max="5639" width="11.42578125" customWidth="1"/>
    <col min="5640" max="5640" width="12.5703125" customWidth="1"/>
    <col min="5892" max="5892" width="13.85546875" customWidth="1"/>
    <col min="5893" max="5893" width="11.85546875" customWidth="1"/>
    <col min="5894" max="5895" width="11.42578125" customWidth="1"/>
    <col min="5896" max="5896" width="12.5703125" customWidth="1"/>
    <col min="6148" max="6148" width="13.85546875" customWidth="1"/>
    <col min="6149" max="6149" width="11.85546875" customWidth="1"/>
    <col min="6150" max="6151" width="11.42578125" customWidth="1"/>
    <col min="6152" max="6152" width="12.5703125" customWidth="1"/>
    <col min="6404" max="6404" width="13.85546875" customWidth="1"/>
    <col min="6405" max="6405" width="11.85546875" customWidth="1"/>
    <col min="6406" max="6407" width="11.42578125" customWidth="1"/>
    <col min="6408" max="6408" width="12.5703125" customWidth="1"/>
    <col min="6660" max="6660" width="13.85546875" customWidth="1"/>
    <col min="6661" max="6661" width="11.85546875" customWidth="1"/>
    <col min="6662" max="6663" width="11.42578125" customWidth="1"/>
    <col min="6664" max="6664" width="12.5703125" customWidth="1"/>
    <col min="6916" max="6916" width="13.85546875" customWidth="1"/>
    <col min="6917" max="6917" width="11.85546875" customWidth="1"/>
    <col min="6918" max="6919" width="11.42578125" customWidth="1"/>
    <col min="6920" max="6920" width="12.5703125" customWidth="1"/>
    <col min="7172" max="7172" width="13.85546875" customWidth="1"/>
    <col min="7173" max="7173" width="11.85546875" customWidth="1"/>
    <col min="7174" max="7175" width="11.42578125" customWidth="1"/>
    <col min="7176" max="7176" width="12.5703125" customWidth="1"/>
    <col min="7428" max="7428" width="13.85546875" customWidth="1"/>
    <col min="7429" max="7429" width="11.85546875" customWidth="1"/>
    <col min="7430" max="7431" width="11.42578125" customWidth="1"/>
    <col min="7432" max="7432" width="12.5703125" customWidth="1"/>
    <col min="7684" max="7684" width="13.85546875" customWidth="1"/>
    <col min="7685" max="7685" width="11.85546875" customWidth="1"/>
    <col min="7686" max="7687" width="11.42578125" customWidth="1"/>
    <col min="7688" max="7688" width="12.5703125" customWidth="1"/>
    <col min="7940" max="7940" width="13.85546875" customWidth="1"/>
    <col min="7941" max="7941" width="11.85546875" customWidth="1"/>
    <col min="7942" max="7943" width="11.42578125" customWidth="1"/>
    <col min="7944" max="7944" width="12.5703125" customWidth="1"/>
    <col min="8196" max="8196" width="13.85546875" customWidth="1"/>
    <col min="8197" max="8197" width="11.85546875" customWidth="1"/>
    <col min="8198" max="8199" width="11.42578125" customWidth="1"/>
    <col min="8200" max="8200" width="12.5703125" customWidth="1"/>
    <col min="8452" max="8452" width="13.85546875" customWidth="1"/>
    <col min="8453" max="8453" width="11.85546875" customWidth="1"/>
    <col min="8454" max="8455" width="11.42578125" customWidth="1"/>
    <col min="8456" max="8456" width="12.5703125" customWidth="1"/>
    <col min="8708" max="8708" width="13.85546875" customWidth="1"/>
    <col min="8709" max="8709" width="11.85546875" customWidth="1"/>
    <col min="8710" max="8711" width="11.42578125" customWidth="1"/>
    <col min="8712" max="8712" width="12.5703125" customWidth="1"/>
    <col min="8964" max="8964" width="13.85546875" customWidth="1"/>
    <col min="8965" max="8965" width="11.85546875" customWidth="1"/>
    <col min="8966" max="8967" width="11.42578125" customWidth="1"/>
    <col min="8968" max="8968" width="12.5703125" customWidth="1"/>
    <col min="9220" max="9220" width="13.85546875" customWidth="1"/>
    <col min="9221" max="9221" width="11.85546875" customWidth="1"/>
    <col min="9222" max="9223" width="11.42578125" customWidth="1"/>
    <col min="9224" max="9224" width="12.5703125" customWidth="1"/>
    <col min="9476" max="9476" width="13.85546875" customWidth="1"/>
    <col min="9477" max="9477" width="11.85546875" customWidth="1"/>
    <col min="9478" max="9479" width="11.42578125" customWidth="1"/>
    <col min="9480" max="9480" width="12.5703125" customWidth="1"/>
    <col min="9732" max="9732" width="13.85546875" customWidth="1"/>
    <col min="9733" max="9733" width="11.85546875" customWidth="1"/>
    <col min="9734" max="9735" width="11.42578125" customWidth="1"/>
    <col min="9736" max="9736" width="12.5703125" customWidth="1"/>
    <col min="9988" max="9988" width="13.85546875" customWidth="1"/>
    <col min="9989" max="9989" width="11.85546875" customWidth="1"/>
    <col min="9990" max="9991" width="11.42578125" customWidth="1"/>
    <col min="9992" max="9992" width="12.5703125" customWidth="1"/>
    <col min="10244" max="10244" width="13.85546875" customWidth="1"/>
    <col min="10245" max="10245" width="11.85546875" customWidth="1"/>
    <col min="10246" max="10247" width="11.42578125" customWidth="1"/>
    <col min="10248" max="10248" width="12.5703125" customWidth="1"/>
    <col min="10500" max="10500" width="13.85546875" customWidth="1"/>
    <col min="10501" max="10501" width="11.85546875" customWidth="1"/>
    <col min="10502" max="10503" width="11.42578125" customWidth="1"/>
    <col min="10504" max="10504" width="12.5703125" customWidth="1"/>
    <col min="10756" max="10756" width="13.85546875" customWidth="1"/>
    <col min="10757" max="10757" width="11.85546875" customWidth="1"/>
    <col min="10758" max="10759" width="11.42578125" customWidth="1"/>
    <col min="10760" max="10760" width="12.5703125" customWidth="1"/>
    <col min="11012" max="11012" width="13.85546875" customWidth="1"/>
    <col min="11013" max="11013" width="11.85546875" customWidth="1"/>
    <col min="11014" max="11015" width="11.42578125" customWidth="1"/>
    <col min="11016" max="11016" width="12.5703125" customWidth="1"/>
    <col min="11268" max="11268" width="13.85546875" customWidth="1"/>
    <col min="11269" max="11269" width="11.85546875" customWidth="1"/>
    <col min="11270" max="11271" width="11.42578125" customWidth="1"/>
    <col min="11272" max="11272" width="12.5703125" customWidth="1"/>
    <col min="11524" max="11524" width="13.85546875" customWidth="1"/>
    <col min="11525" max="11525" width="11.85546875" customWidth="1"/>
    <col min="11526" max="11527" width="11.42578125" customWidth="1"/>
    <col min="11528" max="11528" width="12.5703125" customWidth="1"/>
    <col min="11780" max="11780" width="13.85546875" customWidth="1"/>
    <col min="11781" max="11781" width="11.85546875" customWidth="1"/>
    <col min="11782" max="11783" width="11.42578125" customWidth="1"/>
    <col min="11784" max="11784" width="12.5703125" customWidth="1"/>
    <col min="12036" max="12036" width="13.85546875" customWidth="1"/>
    <col min="12037" max="12037" width="11.85546875" customWidth="1"/>
    <col min="12038" max="12039" width="11.42578125" customWidth="1"/>
    <col min="12040" max="12040" width="12.5703125" customWidth="1"/>
    <col min="12292" max="12292" width="13.85546875" customWidth="1"/>
    <col min="12293" max="12293" width="11.85546875" customWidth="1"/>
    <col min="12294" max="12295" width="11.42578125" customWidth="1"/>
    <col min="12296" max="12296" width="12.5703125" customWidth="1"/>
    <col min="12548" max="12548" width="13.85546875" customWidth="1"/>
    <col min="12549" max="12549" width="11.85546875" customWidth="1"/>
    <col min="12550" max="12551" width="11.42578125" customWidth="1"/>
    <col min="12552" max="12552" width="12.5703125" customWidth="1"/>
    <col min="12804" max="12804" width="13.85546875" customWidth="1"/>
    <col min="12805" max="12805" width="11.85546875" customWidth="1"/>
    <col min="12806" max="12807" width="11.42578125" customWidth="1"/>
    <col min="12808" max="12808" width="12.5703125" customWidth="1"/>
    <col min="13060" max="13060" width="13.85546875" customWidth="1"/>
    <col min="13061" max="13061" width="11.85546875" customWidth="1"/>
    <col min="13062" max="13063" width="11.42578125" customWidth="1"/>
    <col min="13064" max="13064" width="12.5703125" customWidth="1"/>
    <col min="13316" max="13316" width="13.85546875" customWidth="1"/>
    <col min="13317" max="13317" width="11.85546875" customWidth="1"/>
    <col min="13318" max="13319" width="11.42578125" customWidth="1"/>
    <col min="13320" max="13320" width="12.5703125" customWidth="1"/>
    <col min="13572" max="13572" width="13.85546875" customWidth="1"/>
    <col min="13573" max="13573" width="11.85546875" customWidth="1"/>
    <col min="13574" max="13575" width="11.42578125" customWidth="1"/>
    <col min="13576" max="13576" width="12.5703125" customWidth="1"/>
    <col min="13828" max="13828" width="13.85546875" customWidth="1"/>
    <col min="13829" max="13829" width="11.85546875" customWidth="1"/>
    <col min="13830" max="13831" width="11.42578125" customWidth="1"/>
    <col min="13832" max="13832" width="12.5703125" customWidth="1"/>
    <col min="14084" max="14084" width="13.85546875" customWidth="1"/>
    <col min="14085" max="14085" width="11.85546875" customWidth="1"/>
    <col min="14086" max="14087" width="11.42578125" customWidth="1"/>
    <col min="14088" max="14088" width="12.5703125" customWidth="1"/>
    <col min="14340" max="14340" width="13.85546875" customWidth="1"/>
    <col min="14341" max="14341" width="11.85546875" customWidth="1"/>
    <col min="14342" max="14343" width="11.42578125" customWidth="1"/>
    <col min="14344" max="14344" width="12.5703125" customWidth="1"/>
    <col min="14596" max="14596" width="13.85546875" customWidth="1"/>
    <col min="14597" max="14597" width="11.85546875" customWidth="1"/>
    <col min="14598" max="14599" width="11.42578125" customWidth="1"/>
    <col min="14600" max="14600" width="12.5703125" customWidth="1"/>
    <col min="14852" max="14852" width="13.85546875" customWidth="1"/>
    <col min="14853" max="14853" width="11.85546875" customWidth="1"/>
    <col min="14854" max="14855" width="11.42578125" customWidth="1"/>
    <col min="14856" max="14856" width="12.5703125" customWidth="1"/>
    <col min="15108" max="15108" width="13.85546875" customWidth="1"/>
    <col min="15109" max="15109" width="11.85546875" customWidth="1"/>
    <col min="15110" max="15111" width="11.42578125" customWidth="1"/>
    <col min="15112" max="15112" width="12.5703125" customWidth="1"/>
    <col min="15364" max="15364" width="13.85546875" customWidth="1"/>
    <col min="15365" max="15365" width="11.85546875" customWidth="1"/>
    <col min="15366" max="15367" width="11.42578125" customWidth="1"/>
    <col min="15368" max="15368" width="12.5703125" customWidth="1"/>
    <col min="15620" max="15620" width="13.85546875" customWidth="1"/>
    <col min="15621" max="15621" width="11.85546875" customWidth="1"/>
    <col min="15622" max="15623" width="11.42578125" customWidth="1"/>
    <col min="15624" max="15624" width="12.5703125" customWidth="1"/>
    <col min="15876" max="15876" width="13.85546875" customWidth="1"/>
    <col min="15877" max="15877" width="11.85546875" customWidth="1"/>
    <col min="15878" max="15879" width="11.42578125" customWidth="1"/>
    <col min="15880" max="15880" width="12.5703125" customWidth="1"/>
    <col min="16132" max="16132" width="13.85546875" customWidth="1"/>
    <col min="16133" max="16133" width="11.85546875" customWidth="1"/>
    <col min="16134" max="16135" width="11.42578125" customWidth="1"/>
    <col min="16136" max="16136" width="12.5703125" customWidth="1"/>
  </cols>
  <sheetData>
    <row r="1" spans="1:8">
      <c r="A1" s="280" t="s">
        <v>349</v>
      </c>
      <c r="B1" s="280"/>
      <c r="C1" s="280"/>
      <c r="D1" s="280"/>
      <c r="E1" s="280"/>
      <c r="F1" s="280"/>
      <c r="G1" s="280"/>
      <c r="H1" s="280"/>
    </row>
    <row r="2" spans="1:8">
      <c r="A2" s="173"/>
      <c r="B2" s="173"/>
      <c r="C2" s="173"/>
      <c r="D2" s="173"/>
      <c r="E2" s="173"/>
      <c r="F2" s="173"/>
      <c r="G2" s="173"/>
      <c r="H2" s="173"/>
    </row>
    <row r="3" spans="1:8">
      <c r="A3" s="278" t="s">
        <v>102</v>
      </c>
      <c r="B3" s="278"/>
      <c r="C3" s="278"/>
      <c r="D3" s="278"/>
      <c r="E3" s="278"/>
      <c r="F3" s="278"/>
      <c r="G3" s="278"/>
      <c r="H3" s="278"/>
    </row>
    <row r="4" spans="1:8" ht="17.25" customHeight="1">
      <c r="A4" s="328" t="s">
        <v>128</v>
      </c>
      <c r="B4" s="328"/>
      <c r="C4" s="328"/>
      <c r="D4" s="328"/>
      <c r="E4" s="328"/>
      <c r="F4" s="328"/>
      <c r="G4" s="328"/>
      <c r="H4" s="328"/>
    </row>
    <row r="5" spans="1:8">
      <c r="A5" s="329" t="s">
        <v>100</v>
      </c>
      <c r="B5" s="330"/>
      <c r="C5" s="330"/>
      <c r="D5" s="331"/>
      <c r="E5" s="277" t="s">
        <v>288</v>
      </c>
      <c r="F5" s="277"/>
      <c r="G5" s="277"/>
      <c r="H5" s="277"/>
    </row>
    <row r="6" spans="1:8" ht="21" customHeight="1">
      <c r="A6" s="332" t="s">
        <v>154</v>
      </c>
      <c r="B6" s="263"/>
      <c r="C6" s="263"/>
      <c r="D6" s="263"/>
      <c r="E6" s="263"/>
      <c r="F6" s="263"/>
      <c r="G6" s="263"/>
      <c r="H6" s="263"/>
    </row>
    <row r="7" spans="1:8" ht="16.5" customHeight="1">
      <c r="A7" s="290" t="s">
        <v>3</v>
      </c>
      <c r="B7" s="290"/>
      <c r="C7" s="290"/>
      <c r="D7" s="290"/>
      <c r="E7" s="289" t="s">
        <v>128</v>
      </c>
      <c r="F7" s="289"/>
      <c r="G7" s="289"/>
      <c r="H7" s="289"/>
    </row>
    <row r="8" spans="1:8" ht="14.25" customHeight="1">
      <c r="A8" s="290"/>
      <c r="B8" s="290"/>
      <c r="C8" s="290"/>
      <c r="D8" s="290"/>
      <c r="E8" s="186"/>
      <c r="F8" s="186"/>
      <c r="G8" s="174"/>
      <c r="H8" s="177" t="s">
        <v>6</v>
      </c>
    </row>
    <row r="9" spans="1:8" s="31" customFormat="1">
      <c r="A9" s="255" t="s">
        <v>24</v>
      </c>
      <c r="B9" s="255"/>
      <c r="C9" s="255"/>
      <c r="D9" s="255"/>
      <c r="E9" s="97">
        <f>SUM(E10:E13)</f>
        <v>0</v>
      </c>
      <c r="F9" s="97">
        <f>SUM(F10:F13)</f>
        <v>0</v>
      </c>
      <c r="G9" s="97">
        <f>SUM(G10:G13)</f>
        <v>0</v>
      </c>
      <c r="H9" s="97">
        <f>SUM(E9:G9)</f>
        <v>0</v>
      </c>
    </row>
    <row r="10" spans="1:8">
      <c r="A10" s="251" t="s">
        <v>11</v>
      </c>
      <c r="B10" s="251"/>
      <c r="C10" s="251"/>
      <c r="D10" s="251"/>
      <c r="E10" s="88"/>
      <c r="F10" s="88"/>
      <c r="G10" s="88"/>
      <c r="H10" s="96">
        <f t="shared" ref="H10:H32" si="0">SUM(E10:G10)</f>
        <v>0</v>
      </c>
    </row>
    <row r="11" spans="1:8">
      <c r="A11" s="265" t="s">
        <v>12</v>
      </c>
      <c r="B11" s="265"/>
      <c r="C11" s="265"/>
      <c r="D11" s="265"/>
      <c r="E11" s="88"/>
      <c r="F11" s="88"/>
      <c r="G11" s="88"/>
      <c r="H11" s="96">
        <f t="shared" si="0"/>
        <v>0</v>
      </c>
    </row>
    <row r="12" spans="1:8">
      <c r="A12" s="251" t="s">
        <v>17</v>
      </c>
      <c r="B12" s="251"/>
      <c r="C12" s="251"/>
      <c r="D12" s="251"/>
      <c r="E12" s="88"/>
      <c r="F12" s="88"/>
      <c r="G12" s="88"/>
      <c r="H12" s="96">
        <f t="shared" si="0"/>
        <v>0</v>
      </c>
    </row>
    <row r="13" spans="1:8">
      <c r="A13" s="251" t="s">
        <v>25</v>
      </c>
      <c r="B13" s="251"/>
      <c r="C13" s="251"/>
      <c r="D13" s="251"/>
      <c r="E13" s="88"/>
      <c r="F13" s="88"/>
      <c r="G13" s="88"/>
      <c r="H13" s="96">
        <f t="shared" si="0"/>
        <v>0</v>
      </c>
    </row>
    <row r="14" spans="1:8">
      <c r="A14" s="264"/>
      <c r="B14" s="264"/>
      <c r="C14" s="264"/>
      <c r="D14" s="264"/>
      <c r="E14" s="88"/>
      <c r="F14" s="88"/>
      <c r="G14" s="88"/>
      <c r="H14" s="96"/>
    </row>
    <row r="15" spans="1:8">
      <c r="A15" s="264"/>
      <c r="B15" s="264"/>
      <c r="C15" s="264"/>
      <c r="D15" s="264"/>
      <c r="E15" s="88"/>
      <c r="F15" s="88"/>
      <c r="G15" s="88"/>
      <c r="H15" s="96"/>
    </row>
    <row r="16" spans="1:8" s="31" customFormat="1">
      <c r="A16" s="254" t="s">
        <v>141</v>
      </c>
      <c r="B16" s="254"/>
      <c r="C16" s="254"/>
      <c r="D16" s="254"/>
      <c r="E16" s="89"/>
      <c r="F16" s="89"/>
      <c r="G16" s="89"/>
      <c r="H16" s="97">
        <f t="shared" si="0"/>
        <v>0</v>
      </c>
    </row>
    <row r="17" spans="1:8">
      <c r="A17" s="293"/>
      <c r="B17" s="293"/>
      <c r="C17" s="293"/>
      <c r="D17" s="293"/>
      <c r="E17" s="88"/>
      <c r="F17" s="88"/>
      <c r="G17" s="88"/>
      <c r="H17" s="96"/>
    </row>
    <row r="18" spans="1:8">
      <c r="A18" s="293"/>
      <c r="B18" s="293"/>
      <c r="C18" s="293"/>
      <c r="D18" s="293"/>
      <c r="E18" s="88"/>
      <c r="F18" s="88"/>
      <c r="G18" s="88"/>
      <c r="H18" s="96"/>
    </row>
    <row r="19" spans="1:8" s="31" customFormat="1">
      <c r="A19" s="297" t="s">
        <v>123</v>
      </c>
      <c r="B19" s="297"/>
      <c r="C19" s="297"/>
      <c r="D19" s="297"/>
      <c r="E19" s="89"/>
      <c r="F19" s="89"/>
      <c r="G19" s="89"/>
      <c r="H19" s="97">
        <f t="shared" si="0"/>
        <v>0</v>
      </c>
    </row>
    <row r="20" spans="1:8">
      <c r="A20" s="298"/>
      <c r="B20" s="298"/>
      <c r="C20" s="298"/>
      <c r="D20" s="298"/>
      <c r="E20" s="88"/>
      <c r="F20" s="88"/>
      <c r="G20" s="88"/>
      <c r="H20" s="96"/>
    </row>
    <row r="21" spans="1:8">
      <c r="A21" s="297"/>
      <c r="B21" s="297"/>
      <c r="C21" s="297"/>
      <c r="D21" s="297"/>
      <c r="E21" s="88"/>
      <c r="F21" s="88"/>
      <c r="G21" s="88"/>
      <c r="H21" s="96"/>
    </row>
    <row r="22" spans="1:8" s="31" customFormat="1" ht="22.5" customHeight="1">
      <c r="A22" s="294" t="s">
        <v>124</v>
      </c>
      <c r="B22" s="294"/>
      <c r="C22" s="294"/>
      <c r="D22" s="294"/>
      <c r="E22" s="89">
        <f>+E9+E16+E19</f>
        <v>0</v>
      </c>
      <c r="F22" s="89">
        <f>+F9+F16+F19</f>
        <v>0</v>
      </c>
      <c r="G22" s="89">
        <f>+G9+G16+G19</f>
        <v>0</v>
      </c>
      <c r="H22" s="97">
        <f t="shared" si="0"/>
        <v>0</v>
      </c>
    </row>
    <row r="23" spans="1:8">
      <c r="A23" s="254"/>
      <c r="B23" s="254"/>
      <c r="C23" s="254"/>
      <c r="D23" s="254"/>
      <c r="E23" s="89"/>
      <c r="F23" s="88"/>
      <c r="G23" s="88"/>
      <c r="H23" s="96"/>
    </row>
    <row r="24" spans="1:8">
      <c r="A24" s="333" t="s">
        <v>50</v>
      </c>
      <c r="B24" s="334"/>
      <c r="C24" s="334"/>
      <c r="D24" s="335"/>
      <c r="E24" s="89"/>
      <c r="F24" s="88"/>
      <c r="G24" s="88"/>
      <c r="H24" s="96">
        <f t="shared" si="0"/>
        <v>0</v>
      </c>
    </row>
    <row r="25" spans="1:8" ht="23.25" customHeight="1">
      <c r="A25" s="260" t="s">
        <v>84</v>
      </c>
      <c r="B25" s="260"/>
      <c r="C25" s="260"/>
      <c r="D25" s="260"/>
      <c r="E25" s="88"/>
      <c r="F25" s="88"/>
      <c r="G25" s="88"/>
      <c r="H25" s="96">
        <f t="shared" si="0"/>
        <v>0</v>
      </c>
    </row>
    <row r="26" spans="1:8">
      <c r="A26" s="251" t="s">
        <v>98</v>
      </c>
      <c r="B26" s="251"/>
      <c r="C26" s="251"/>
      <c r="D26" s="251"/>
      <c r="E26" s="89"/>
      <c r="F26" s="88"/>
      <c r="G26" s="88"/>
      <c r="H26" s="96">
        <f t="shared" si="0"/>
        <v>0</v>
      </c>
    </row>
    <row r="27" spans="1:8">
      <c r="A27" s="251"/>
      <c r="B27" s="251"/>
      <c r="C27" s="251"/>
      <c r="D27" s="251"/>
      <c r="E27" s="88"/>
      <c r="F27" s="88"/>
      <c r="G27" s="88"/>
      <c r="H27" s="96"/>
    </row>
    <row r="28" spans="1:8">
      <c r="A28" s="251"/>
      <c r="B28" s="251"/>
      <c r="C28" s="251"/>
      <c r="D28" s="251"/>
      <c r="E28" s="88"/>
      <c r="F28" s="88"/>
      <c r="G28" s="88"/>
      <c r="H28" s="96"/>
    </row>
    <row r="29" spans="1:8" s="31" customFormat="1">
      <c r="A29" s="254" t="s">
        <v>126</v>
      </c>
      <c r="B29" s="254"/>
      <c r="C29" s="254"/>
      <c r="D29" s="254"/>
      <c r="E29" s="89">
        <f>+E24+E25+E26</f>
        <v>0</v>
      </c>
      <c r="F29" s="89">
        <f>+F24+F25+F26</f>
        <v>0</v>
      </c>
      <c r="G29" s="89">
        <f>+G24+G25+G26</f>
        <v>0</v>
      </c>
      <c r="H29" s="97">
        <f t="shared" si="0"/>
        <v>0</v>
      </c>
    </row>
    <row r="30" spans="1:8">
      <c r="A30" s="277"/>
      <c r="B30" s="277"/>
      <c r="C30" s="277"/>
      <c r="D30" s="277"/>
      <c r="E30" s="89"/>
      <c r="F30" s="88"/>
      <c r="G30" s="88"/>
      <c r="H30" s="96"/>
    </row>
    <row r="31" spans="1:8">
      <c r="A31" s="277"/>
      <c r="B31" s="277"/>
      <c r="C31" s="277"/>
      <c r="D31" s="277"/>
      <c r="E31" s="89"/>
      <c r="F31" s="88"/>
      <c r="G31" s="88"/>
      <c r="H31" s="96"/>
    </row>
    <row r="32" spans="1:8" s="31" customFormat="1">
      <c r="A32" s="254" t="s">
        <v>87</v>
      </c>
      <c r="B32" s="254"/>
      <c r="C32" s="254"/>
      <c r="D32" s="254"/>
      <c r="E32" s="89">
        <f>+E22+E29</f>
        <v>0</v>
      </c>
      <c r="F32" s="89">
        <f>+F22+F29</f>
        <v>0</v>
      </c>
      <c r="G32" s="89">
        <f>+G22+G29</f>
        <v>0</v>
      </c>
      <c r="H32" s="97">
        <f t="shared" si="0"/>
        <v>0</v>
      </c>
    </row>
    <row r="33" spans="1:8" ht="24.75" customHeight="1">
      <c r="A33" s="347" t="s">
        <v>153</v>
      </c>
      <c r="B33" s="347"/>
      <c r="C33" s="347"/>
      <c r="D33" s="347"/>
      <c r="E33" s="347"/>
      <c r="F33" s="347"/>
      <c r="G33" s="347"/>
      <c r="H33" s="347"/>
    </row>
    <row r="34" spans="1:8">
      <c r="A34" s="254" t="s">
        <v>22</v>
      </c>
      <c r="B34" s="254"/>
      <c r="C34" s="254"/>
      <c r="D34" s="254"/>
      <c r="E34" s="96"/>
      <c r="F34" s="96"/>
      <c r="G34" s="96"/>
      <c r="H34" s="96"/>
    </row>
    <row r="35" spans="1:8">
      <c r="A35" s="296" t="s">
        <v>13</v>
      </c>
      <c r="B35" s="296"/>
      <c r="C35" s="296"/>
      <c r="D35" s="296"/>
      <c r="E35" s="88"/>
      <c r="F35" s="88"/>
      <c r="G35" s="88"/>
      <c r="H35" s="96"/>
    </row>
    <row r="36" spans="1:8">
      <c r="A36" s="314"/>
      <c r="B36" s="314"/>
      <c r="C36" s="314"/>
      <c r="D36" s="314"/>
      <c r="E36" s="88"/>
      <c r="F36" s="88"/>
      <c r="G36" s="88"/>
      <c r="H36" s="96"/>
    </row>
    <row r="37" spans="1:8">
      <c r="A37" s="314"/>
      <c r="B37" s="314"/>
      <c r="C37" s="314"/>
      <c r="D37" s="314"/>
      <c r="E37" s="88"/>
      <c r="F37" s="88"/>
      <c r="G37" s="88"/>
      <c r="H37" s="96"/>
    </row>
    <row r="38" spans="1:8">
      <c r="A38" s="317" t="s">
        <v>114</v>
      </c>
      <c r="B38" s="317"/>
      <c r="C38" s="317"/>
      <c r="D38" s="317"/>
      <c r="E38" s="88"/>
      <c r="F38" s="88"/>
      <c r="G38" s="88"/>
      <c r="H38" s="96"/>
    </row>
    <row r="39" spans="1:8">
      <c r="A39" s="316"/>
      <c r="B39" s="316"/>
      <c r="C39" s="316"/>
      <c r="D39" s="316"/>
      <c r="E39" s="96"/>
      <c r="F39" s="96"/>
      <c r="G39" s="96"/>
      <c r="H39" s="96"/>
    </row>
    <row r="40" spans="1:8">
      <c r="A40" s="336"/>
      <c r="B40" s="337"/>
      <c r="C40" s="337"/>
      <c r="D40" s="338"/>
      <c r="E40" s="88"/>
      <c r="F40" s="88"/>
      <c r="G40" s="88"/>
      <c r="H40" s="96"/>
    </row>
    <row r="41" spans="1:8">
      <c r="A41" s="313" t="s">
        <v>119</v>
      </c>
      <c r="B41" s="313"/>
      <c r="C41" s="313"/>
      <c r="D41" s="313"/>
      <c r="E41" s="88"/>
      <c r="F41" s="88"/>
      <c r="G41" s="88"/>
      <c r="H41" s="96"/>
    </row>
    <row r="42" spans="1:8">
      <c r="A42" s="339"/>
      <c r="B42" s="340"/>
      <c r="C42" s="340"/>
      <c r="D42" s="341"/>
      <c r="E42" s="88"/>
      <c r="F42" s="88"/>
      <c r="G42" s="88"/>
      <c r="H42" s="96"/>
    </row>
    <row r="43" spans="1:8">
      <c r="A43" s="254"/>
      <c r="B43" s="254"/>
      <c r="C43" s="254"/>
      <c r="D43" s="254"/>
      <c r="E43" s="88"/>
      <c r="F43" s="88"/>
      <c r="G43" s="88"/>
      <c r="H43" s="96"/>
    </row>
    <row r="44" spans="1:8">
      <c r="A44" s="297" t="s">
        <v>30</v>
      </c>
      <c r="B44" s="297"/>
      <c r="C44" s="297"/>
      <c r="D44" s="297"/>
      <c r="E44" s="96"/>
      <c r="F44" s="96"/>
      <c r="G44" s="96"/>
      <c r="H44" s="96"/>
    </row>
    <row r="45" spans="1:8">
      <c r="A45" s="298"/>
      <c r="B45" s="298"/>
      <c r="C45" s="298"/>
      <c r="D45" s="298"/>
      <c r="E45" s="88"/>
      <c r="F45" s="88"/>
      <c r="G45" s="88"/>
      <c r="H45" s="96"/>
    </row>
    <row r="46" spans="1:8">
      <c r="A46" s="251"/>
      <c r="B46" s="251"/>
      <c r="C46" s="251"/>
      <c r="D46" s="251"/>
      <c r="E46" s="88"/>
      <c r="F46" s="88"/>
      <c r="G46" s="88"/>
      <c r="H46" s="96"/>
    </row>
    <row r="47" spans="1:8" ht="22.5" customHeight="1">
      <c r="A47" s="294" t="s">
        <v>125</v>
      </c>
      <c r="B47" s="294"/>
      <c r="C47" s="294"/>
      <c r="D47" s="294"/>
      <c r="E47" s="88"/>
      <c r="F47" s="88"/>
      <c r="G47" s="88"/>
      <c r="H47" s="96"/>
    </row>
    <row r="48" spans="1:8">
      <c r="A48" s="254"/>
      <c r="B48" s="254"/>
      <c r="C48" s="254"/>
      <c r="D48" s="254"/>
      <c r="E48" s="96"/>
      <c r="F48" s="96"/>
      <c r="G48" s="96"/>
      <c r="H48" s="96"/>
    </row>
    <row r="49" spans="1:8">
      <c r="A49" s="296" t="s">
        <v>50</v>
      </c>
      <c r="B49" s="296"/>
      <c r="C49" s="296"/>
      <c r="D49" s="296"/>
      <c r="E49" s="88"/>
      <c r="F49" s="88"/>
      <c r="G49" s="88"/>
      <c r="H49" s="96"/>
    </row>
    <row r="50" spans="1:8" ht="22.5" customHeight="1">
      <c r="A50" s="260" t="s">
        <v>84</v>
      </c>
      <c r="B50" s="260"/>
      <c r="C50" s="260"/>
      <c r="D50" s="260"/>
      <c r="E50" s="88"/>
      <c r="F50" s="88"/>
      <c r="G50" s="88"/>
      <c r="H50" s="96"/>
    </row>
    <row r="51" spans="1:8">
      <c r="A51" s="251" t="s">
        <v>98</v>
      </c>
      <c r="B51" s="251"/>
      <c r="C51" s="251"/>
      <c r="D51" s="251"/>
      <c r="E51" s="88"/>
      <c r="F51" s="88"/>
      <c r="G51" s="88"/>
      <c r="H51" s="96"/>
    </row>
    <row r="52" spans="1:8">
      <c r="A52" s="264"/>
      <c r="B52" s="264"/>
      <c r="C52" s="264"/>
      <c r="D52" s="264"/>
      <c r="E52" s="88"/>
      <c r="F52" s="88"/>
      <c r="G52" s="88"/>
      <c r="H52" s="96"/>
    </row>
    <row r="53" spans="1:8">
      <c r="A53" s="254" t="s">
        <v>99</v>
      </c>
      <c r="B53" s="254"/>
      <c r="C53" s="254"/>
      <c r="D53" s="254"/>
      <c r="E53" s="96"/>
      <c r="F53" s="96"/>
      <c r="G53" s="96"/>
      <c r="H53" s="96"/>
    </row>
    <row r="54" spans="1:8">
      <c r="A54" s="277"/>
      <c r="B54" s="277"/>
      <c r="C54" s="277"/>
      <c r="D54" s="277"/>
      <c r="E54" s="88"/>
      <c r="F54" s="88"/>
      <c r="G54" s="88"/>
      <c r="H54" s="96"/>
    </row>
    <row r="55" spans="1:8">
      <c r="A55" s="254" t="s">
        <v>97</v>
      </c>
      <c r="B55" s="254"/>
      <c r="C55" s="254"/>
      <c r="D55" s="254"/>
      <c r="E55" s="88"/>
      <c r="F55" s="88"/>
      <c r="G55" s="88"/>
      <c r="H55" s="96"/>
    </row>
  </sheetData>
  <mergeCells count="55">
    <mergeCell ref="A55:D55"/>
    <mergeCell ref="A49:D49"/>
    <mergeCell ref="A50:D50"/>
    <mergeCell ref="A51:D51"/>
    <mergeCell ref="A52:D52"/>
    <mergeCell ref="A53:D53"/>
    <mergeCell ref="A54:D5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H33"/>
    <mergeCell ref="A34:D34"/>
    <mergeCell ref="A35:D35"/>
    <mergeCell ref="A24:D24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12:D12"/>
    <mergeCell ref="A1:H1"/>
    <mergeCell ref="A3:H3"/>
    <mergeCell ref="A4:H4"/>
    <mergeCell ref="A5:D5"/>
    <mergeCell ref="E5:H5"/>
    <mergeCell ref="A6:H6"/>
    <mergeCell ref="A7:D8"/>
    <mergeCell ref="E7:H7"/>
    <mergeCell ref="A9:D9"/>
    <mergeCell ref="A10:D10"/>
    <mergeCell ref="A11:D11"/>
  </mergeCells>
  <printOptions horizontalCentered="1"/>
  <pageMargins left="0.47244094488188981" right="0.47244094488188981" top="0.43307086614173229" bottom="0.31496062992125984" header="0.35433070866141736" footer="0.23622047244094491"/>
  <pageSetup paperSize="9" orientation="portrait" r:id="rId1"/>
  <headerFooter alignWithMargins="0">
    <oddHeader>&amp;LVÁCI MIHÁLY MŰVELŐDÉSI HÁZ</oddHeader>
    <oddFooter>&amp;LVeresegyház, 2013. Február 07.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>
  <dimension ref="A1:G56"/>
  <sheetViews>
    <sheetView workbookViewId="0">
      <selection activeCell="J38" sqref="J38"/>
    </sheetView>
  </sheetViews>
  <sheetFormatPr defaultRowHeight="12.75"/>
  <cols>
    <col min="4" max="4" width="13.85546875" customWidth="1"/>
    <col min="5" max="5" width="12.28515625" customWidth="1"/>
    <col min="6" max="6" width="11.42578125" customWidth="1"/>
    <col min="7" max="7" width="13.85546875" customWidth="1"/>
  </cols>
  <sheetData>
    <row r="1" spans="1:7">
      <c r="A1" s="280" t="s">
        <v>350</v>
      </c>
      <c r="B1" s="280"/>
      <c r="C1" s="280"/>
      <c r="D1" s="280"/>
      <c r="E1" s="280"/>
      <c r="F1" s="280"/>
      <c r="G1" s="280"/>
    </row>
    <row r="2" spans="1:7">
      <c r="A2" s="5"/>
      <c r="B2" s="5"/>
      <c r="C2" s="5"/>
      <c r="D2" s="5"/>
      <c r="E2" s="5"/>
      <c r="F2" s="5"/>
      <c r="G2" s="5"/>
    </row>
    <row r="3" spans="1:7">
      <c r="A3" s="278" t="s">
        <v>155</v>
      </c>
      <c r="B3" s="278"/>
      <c r="C3" s="278"/>
      <c r="D3" s="278"/>
      <c r="E3" s="278"/>
      <c r="F3" s="278"/>
      <c r="G3" s="278"/>
    </row>
    <row r="4" spans="1:7">
      <c r="A4" s="328"/>
      <c r="B4" s="328"/>
      <c r="C4" s="328"/>
      <c r="D4" s="328"/>
      <c r="E4" s="328"/>
      <c r="F4" s="328"/>
      <c r="G4" s="328"/>
    </row>
    <row r="5" spans="1:7">
      <c r="A5" s="329" t="s">
        <v>100</v>
      </c>
      <c r="B5" s="330"/>
      <c r="C5" s="330"/>
      <c r="D5" s="331"/>
      <c r="E5" s="277" t="s">
        <v>411</v>
      </c>
      <c r="F5" s="277"/>
      <c r="G5" s="277"/>
    </row>
    <row r="6" spans="1:7" ht="21" customHeight="1">
      <c r="A6" s="347" t="s">
        <v>144</v>
      </c>
      <c r="B6" s="348"/>
      <c r="C6" s="348"/>
      <c r="D6" s="348"/>
      <c r="E6" s="348"/>
      <c r="F6" s="348"/>
      <c r="G6" s="348"/>
    </row>
    <row r="7" spans="1:7" ht="12.75" customHeight="1">
      <c r="A7" s="290" t="s">
        <v>3</v>
      </c>
      <c r="B7" s="290"/>
      <c r="C7" s="290"/>
      <c r="D7" s="290"/>
      <c r="E7" s="289" t="s">
        <v>83</v>
      </c>
      <c r="F7" s="289" t="s">
        <v>133</v>
      </c>
      <c r="G7" s="290" t="s">
        <v>9</v>
      </c>
    </row>
    <row r="8" spans="1:7" ht="14.25" customHeight="1">
      <c r="A8" s="290"/>
      <c r="B8" s="290"/>
      <c r="C8" s="290"/>
      <c r="D8" s="290"/>
      <c r="E8" s="289"/>
      <c r="F8" s="289"/>
      <c r="G8" s="290"/>
    </row>
    <row r="9" spans="1:7">
      <c r="A9" s="255" t="s">
        <v>24</v>
      </c>
      <c r="B9" s="255"/>
      <c r="C9" s="255"/>
      <c r="D9" s="255"/>
      <c r="E9" s="97">
        <f>SUM(E10:E13)</f>
        <v>86015</v>
      </c>
      <c r="F9" s="97">
        <f>SUM(F10:F13)</f>
        <v>19304</v>
      </c>
      <c r="G9" s="97">
        <f>SUM(G10:G13)</f>
        <v>105319</v>
      </c>
    </row>
    <row r="10" spans="1:7">
      <c r="A10" s="251" t="s">
        <v>11</v>
      </c>
      <c r="B10" s="251"/>
      <c r="C10" s="251"/>
      <c r="D10" s="251"/>
      <c r="E10" s="88">
        <f>+'5.6.1. Id. Otthona M-F. köt.'!H10</f>
        <v>0</v>
      </c>
      <c r="F10" s="13">
        <f>+'5.6.2.  Id. Otthona M-F. önk.'!G10</f>
        <v>0</v>
      </c>
      <c r="G10" s="88">
        <f>SUM(E10:F10)</f>
        <v>0</v>
      </c>
    </row>
    <row r="11" spans="1:7">
      <c r="A11" s="265" t="s">
        <v>12</v>
      </c>
      <c r="B11" s="265"/>
      <c r="C11" s="265"/>
      <c r="D11" s="265"/>
      <c r="E11" s="88">
        <f>+'5.6.1. Id. Otthona M-F. köt.'!H11</f>
        <v>80679</v>
      </c>
      <c r="F11" s="166">
        <f>+'5.6.2.  Id. Otthona M-F. önk.'!G11</f>
        <v>0</v>
      </c>
      <c r="G11" s="88">
        <f t="shared" ref="G11:G16" si="0">SUM(E11:F11)</f>
        <v>80679</v>
      </c>
    </row>
    <row r="12" spans="1:7">
      <c r="A12" s="251" t="s">
        <v>17</v>
      </c>
      <c r="B12" s="251"/>
      <c r="C12" s="251"/>
      <c r="D12" s="251"/>
      <c r="E12" s="88">
        <f>+'5.6.1. Id. Otthona M-F. köt.'!H12</f>
        <v>5216</v>
      </c>
      <c r="F12" s="166">
        <f>+'5.6.2.  Id. Otthona M-F. önk.'!G12</f>
        <v>19304</v>
      </c>
      <c r="G12" s="88">
        <f t="shared" si="0"/>
        <v>24520</v>
      </c>
    </row>
    <row r="13" spans="1:7">
      <c r="A13" s="251" t="s">
        <v>25</v>
      </c>
      <c r="B13" s="251"/>
      <c r="C13" s="251"/>
      <c r="D13" s="251"/>
      <c r="E13" s="88">
        <f>+'5.6.1. Id. Otthona M-F. köt.'!H13</f>
        <v>120</v>
      </c>
      <c r="F13" s="166">
        <f>+'5.6.2.  Id. Otthona M-F. önk.'!G13</f>
        <v>0</v>
      </c>
      <c r="G13" s="88">
        <f t="shared" si="0"/>
        <v>120</v>
      </c>
    </row>
    <row r="14" spans="1:7">
      <c r="A14" s="264"/>
      <c r="B14" s="264"/>
      <c r="C14" s="264"/>
      <c r="D14" s="264"/>
      <c r="E14" s="13"/>
      <c r="F14" s="13"/>
      <c r="G14" s="88"/>
    </row>
    <row r="15" spans="1:7">
      <c r="A15" s="264"/>
      <c r="B15" s="264"/>
      <c r="C15" s="264"/>
      <c r="D15" s="264"/>
      <c r="E15" s="13"/>
      <c r="F15" s="13"/>
      <c r="G15" s="88"/>
    </row>
    <row r="16" spans="1:7">
      <c r="A16" s="254" t="s">
        <v>141</v>
      </c>
      <c r="B16" s="254"/>
      <c r="C16" s="254"/>
      <c r="D16" s="254"/>
      <c r="E16" s="88">
        <f>+'5.6.1. Id. Otthona M-F. köt.'!E16</f>
        <v>0</v>
      </c>
      <c r="F16" s="13">
        <f>+'5.6.2.  Id. Otthona M-F. önk.'!G16</f>
        <v>0</v>
      </c>
      <c r="G16" s="88">
        <f t="shared" si="0"/>
        <v>0</v>
      </c>
    </row>
    <row r="17" spans="1:7">
      <c r="A17" s="293"/>
      <c r="B17" s="293"/>
      <c r="C17" s="293"/>
      <c r="D17" s="293"/>
      <c r="E17" s="13"/>
      <c r="F17" s="13"/>
      <c r="G17" s="13"/>
    </row>
    <row r="18" spans="1:7">
      <c r="A18" s="293"/>
      <c r="B18" s="293"/>
      <c r="C18" s="293"/>
      <c r="D18" s="293"/>
      <c r="E18" s="13"/>
      <c r="F18" s="13"/>
      <c r="G18" s="13"/>
    </row>
    <row r="19" spans="1:7">
      <c r="A19" s="297" t="s">
        <v>123</v>
      </c>
      <c r="B19" s="297"/>
      <c r="C19" s="297"/>
      <c r="D19" s="297"/>
      <c r="E19" s="13"/>
      <c r="F19" s="13"/>
      <c r="G19" s="13"/>
    </row>
    <row r="20" spans="1:7">
      <c r="A20" s="298"/>
      <c r="B20" s="298"/>
      <c r="C20" s="298"/>
      <c r="D20" s="298"/>
      <c r="E20" s="13"/>
      <c r="F20" s="13"/>
      <c r="G20" s="13"/>
    </row>
    <row r="21" spans="1:7">
      <c r="A21" s="297"/>
      <c r="B21" s="297"/>
      <c r="C21" s="297"/>
      <c r="D21" s="297"/>
      <c r="E21" s="13"/>
      <c r="F21" s="13"/>
      <c r="G21" s="13"/>
    </row>
    <row r="22" spans="1:7" ht="22.5" customHeight="1">
      <c r="A22" s="294" t="s">
        <v>124</v>
      </c>
      <c r="B22" s="294"/>
      <c r="C22" s="294"/>
      <c r="D22" s="294"/>
      <c r="E22" s="89">
        <f>+E19+E16+E9</f>
        <v>86015</v>
      </c>
      <c r="F22" s="89">
        <f>+F19+F16+F9</f>
        <v>19304</v>
      </c>
      <c r="G22" s="89">
        <f>+G19+G16+G9</f>
        <v>105319</v>
      </c>
    </row>
    <row r="23" spans="1:7">
      <c r="A23" s="254"/>
      <c r="B23" s="254"/>
      <c r="C23" s="254"/>
      <c r="D23" s="254"/>
      <c r="E23" s="14"/>
      <c r="F23" s="13"/>
      <c r="G23" s="13"/>
    </row>
    <row r="24" spans="1:7">
      <c r="A24" s="333" t="s">
        <v>50</v>
      </c>
      <c r="B24" s="334"/>
      <c r="C24" s="334"/>
      <c r="D24" s="335"/>
      <c r="E24" s="14"/>
      <c r="F24" s="13"/>
      <c r="G24" s="13"/>
    </row>
    <row r="25" spans="1:7" ht="23.25" customHeight="1">
      <c r="A25" s="260" t="s">
        <v>84</v>
      </c>
      <c r="B25" s="260"/>
      <c r="C25" s="260"/>
      <c r="D25" s="260"/>
      <c r="E25" s="13"/>
      <c r="F25" s="13"/>
      <c r="G25" s="13"/>
    </row>
    <row r="26" spans="1:7">
      <c r="A26" s="251" t="s">
        <v>98</v>
      </c>
      <c r="B26" s="251"/>
      <c r="C26" s="251"/>
      <c r="D26" s="251"/>
      <c r="E26" s="88">
        <f>+'5.6.1. Id. Otthona M-F. köt.'!H26</f>
        <v>77959</v>
      </c>
      <c r="F26" s="13">
        <f>+'5.6.2.  Id. Otthona M-F. önk.'!G26</f>
        <v>0</v>
      </c>
      <c r="G26" s="88">
        <f>SUM(E26:F26)</f>
        <v>77959</v>
      </c>
    </row>
    <row r="27" spans="1:7">
      <c r="A27" s="251"/>
      <c r="B27" s="251"/>
      <c r="C27" s="251"/>
      <c r="D27" s="251"/>
      <c r="E27" s="13"/>
      <c r="F27" s="13"/>
      <c r="G27" s="88"/>
    </row>
    <row r="28" spans="1:7">
      <c r="A28" s="251"/>
      <c r="B28" s="251"/>
      <c r="C28" s="251"/>
      <c r="D28" s="251"/>
      <c r="E28" s="13"/>
      <c r="F28" s="13"/>
      <c r="G28" s="88"/>
    </row>
    <row r="29" spans="1:7">
      <c r="A29" s="254" t="s">
        <v>126</v>
      </c>
      <c r="B29" s="254"/>
      <c r="C29" s="254"/>
      <c r="D29" s="254"/>
      <c r="E29" s="89">
        <f>SUM(E24:E26)</f>
        <v>77959</v>
      </c>
      <c r="F29" s="89">
        <f>SUM(F24:F26)</f>
        <v>0</v>
      </c>
      <c r="G29" s="89">
        <f>SUM(E29:F29)</f>
        <v>77959</v>
      </c>
    </row>
    <row r="30" spans="1:7">
      <c r="A30" s="277"/>
      <c r="B30" s="277"/>
      <c r="C30" s="277"/>
      <c r="D30" s="277"/>
      <c r="E30" s="14"/>
      <c r="F30" s="13"/>
      <c r="G30" s="13"/>
    </row>
    <row r="31" spans="1:7">
      <c r="A31" s="277"/>
      <c r="B31" s="277"/>
      <c r="C31" s="277"/>
      <c r="D31" s="277"/>
      <c r="E31" s="14"/>
      <c r="F31" s="13"/>
      <c r="G31" s="13"/>
    </row>
    <row r="32" spans="1:7">
      <c r="A32" s="254" t="s">
        <v>87</v>
      </c>
      <c r="B32" s="254"/>
      <c r="C32" s="254"/>
      <c r="D32" s="254"/>
      <c r="E32" s="89">
        <f>+E29+E22</f>
        <v>163974</v>
      </c>
      <c r="F32" s="89">
        <f>+F29+F22</f>
        <v>19304</v>
      </c>
      <c r="G32" s="89">
        <f>+G29+G22</f>
        <v>183278</v>
      </c>
    </row>
    <row r="33" spans="1:7" ht="24.75" customHeight="1">
      <c r="A33" s="347" t="s">
        <v>145</v>
      </c>
      <c r="B33" s="347"/>
      <c r="C33" s="347"/>
      <c r="D33" s="347"/>
      <c r="E33" s="347"/>
      <c r="F33" s="347"/>
      <c r="G33" s="347"/>
    </row>
    <row r="34" spans="1:7">
      <c r="A34" s="254" t="s">
        <v>22</v>
      </c>
      <c r="B34" s="254"/>
      <c r="C34" s="254"/>
      <c r="D34" s="254"/>
      <c r="E34" s="89">
        <f>SUM(E35)</f>
        <v>0</v>
      </c>
      <c r="F34" s="89">
        <f>SUM(F35)</f>
        <v>0</v>
      </c>
      <c r="G34" s="89">
        <f>SUM(G35)</f>
        <v>0</v>
      </c>
    </row>
    <row r="35" spans="1:7">
      <c r="A35" s="296" t="s">
        <v>13</v>
      </c>
      <c r="B35" s="296"/>
      <c r="C35" s="296"/>
      <c r="D35" s="296"/>
      <c r="E35" s="88">
        <f>+'5.6.1. Id. Otthona M-F. köt.'!H35</f>
        <v>0</v>
      </c>
      <c r="F35" s="88">
        <f>+'5.6.2.  Id. Otthona M-F. önk.'!G35</f>
        <v>0</v>
      </c>
      <c r="G35" s="89">
        <f>SUM(E35:F35)</f>
        <v>0</v>
      </c>
    </row>
    <row r="36" spans="1:7">
      <c r="A36" s="314"/>
      <c r="B36" s="314"/>
      <c r="C36" s="314"/>
      <c r="D36" s="314"/>
      <c r="E36" s="7"/>
      <c r="F36" s="7"/>
      <c r="G36" s="7"/>
    </row>
    <row r="37" spans="1:7">
      <c r="A37" s="314"/>
      <c r="B37" s="314"/>
      <c r="C37" s="314"/>
      <c r="D37" s="314"/>
      <c r="E37" s="7"/>
      <c r="F37" s="7"/>
      <c r="G37" s="7"/>
    </row>
    <row r="38" spans="1:7">
      <c r="A38" s="317" t="s">
        <v>114</v>
      </c>
      <c r="B38" s="317"/>
      <c r="C38" s="317"/>
      <c r="D38" s="317"/>
      <c r="E38" s="7"/>
      <c r="F38" s="7"/>
      <c r="G38" s="7"/>
    </row>
    <row r="39" spans="1:7">
      <c r="A39" s="316"/>
      <c r="B39" s="316"/>
      <c r="C39" s="316"/>
      <c r="D39" s="316"/>
      <c r="E39" s="7"/>
      <c r="F39" s="7"/>
      <c r="G39" s="7"/>
    </row>
    <row r="40" spans="1:7">
      <c r="A40" s="336"/>
      <c r="B40" s="337"/>
      <c r="C40" s="337"/>
      <c r="D40" s="338"/>
      <c r="E40" s="7"/>
      <c r="F40" s="7"/>
      <c r="G40" s="7"/>
    </row>
    <row r="41" spans="1:7">
      <c r="A41" s="313" t="s">
        <v>119</v>
      </c>
      <c r="B41" s="313"/>
      <c r="C41" s="313"/>
      <c r="D41" s="313"/>
      <c r="E41" s="7"/>
      <c r="F41" s="7"/>
      <c r="G41" s="7"/>
    </row>
    <row r="42" spans="1:7">
      <c r="A42" s="339"/>
      <c r="B42" s="340"/>
      <c r="C42" s="340"/>
      <c r="D42" s="341"/>
      <c r="E42" s="7"/>
      <c r="F42" s="7"/>
      <c r="G42" s="7"/>
    </row>
    <row r="43" spans="1:7">
      <c r="A43" s="254"/>
      <c r="B43" s="254"/>
      <c r="C43" s="254"/>
      <c r="D43" s="254"/>
      <c r="E43" s="7"/>
      <c r="F43" s="7"/>
      <c r="G43" s="7"/>
    </row>
    <row r="44" spans="1:7">
      <c r="A44" s="297" t="s">
        <v>30</v>
      </c>
      <c r="B44" s="297"/>
      <c r="C44" s="297"/>
      <c r="D44" s="297"/>
      <c r="E44" s="7"/>
      <c r="F44" s="7"/>
      <c r="G44" s="7"/>
    </row>
    <row r="45" spans="1:7">
      <c r="A45" s="298"/>
      <c r="B45" s="298"/>
      <c r="C45" s="298"/>
      <c r="D45" s="298"/>
      <c r="E45" s="7"/>
      <c r="F45" s="7"/>
      <c r="G45" s="7"/>
    </row>
    <row r="46" spans="1:7">
      <c r="A46" s="251"/>
      <c r="B46" s="251"/>
      <c r="C46" s="251"/>
      <c r="D46" s="251"/>
      <c r="E46" s="7"/>
      <c r="F46" s="7"/>
      <c r="G46" s="7"/>
    </row>
    <row r="47" spans="1:7" ht="22.5" customHeight="1">
      <c r="A47" s="294" t="s">
        <v>125</v>
      </c>
      <c r="B47" s="294"/>
      <c r="C47" s="294"/>
      <c r="D47" s="294"/>
      <c r="E47" s="89">
        <f>+E44+E41+E38+E34</f>
        <v>0</v>
      </c>
      <c r="F47" s="89">
        <f>+F44+F41+F38+F34</f>
        <v>0</v>
      </c>
      <c r="G47" s="89">
        <f>+G44+G41+G38+G34</f>
        <v>0</v>
      </c>
    </row>
    <row r="48" spans="1:7">
      <c r="A48" s="254"/>
      <c r="B48" s="254"/>
      <c r="C48" s="254"/>
      <c r="D48" s="254"/>
      <c r="E48" s="89"/>
      <c r="F48" s="89"/>
      <c r="G48" s="89"/>
    </row>
    <row r="49" spans="1:7">
      <c r="A49" s="296" t="s">
        <v>50</v>
      </c>
      <c r="B49" s="296"/>
      <c r="C49" s="296"/>
      <c r="D49" s="296"/>
      <c r="E49" s="7"/>
      <c r="F49" s="7"/>
      <c r="G49" s="7"/>
    </row>
    <row r="50" spans="1:7" ht="22.5" customHeight="1">
      <c r="A50" s="260" t="s">
        <v>84</v>
      </c>
      <c r="B50" s="260"/>
      <c r="C50" s="260"/>
      <c r="D50" s="260"/>
      <c r="E50" s="7"/>
      <c r="F50" s="7"/>
      <c r="G50" s="7"/>
    </row>
    <row r="51" spans="1:7">
      <c r="A51" s="251" t="s">
        <v>98</v>
      </c>
      <c r="B51" s="251"/>
      <c r="C51" s="251"/>
      <c r="D51" s="251"/>
      <c r="E51" s="88">
        <f>+'5.6.1. Id. Otthona M-F. köt.'!H51</f>
        <v>254</v>
      </c>
      <c r="F51" s="88"/>
      <c r="G51" s="88">
        <f>SUM(E51:F51)</f>
        <v>254</v>
      </c>
    </row>
    <row r="52" spans="1:7">
      <c r="A52" s="264"/>
      <c r="B52" s="264"/>
      <c r="C52" s="264"/>
      <c r="D52" s="264"/>
      <c r="E52" s="7"/>
      <c r="F52" s="7"/>
      <c r="G52" s="7"/>
    </row>
    <row r="53" spans="1:7">
      <c r="A53" s="254" t="s">
        <v>99</v>
      </c>
      <c r="B53" s="254"/>
      <c r="C53" s="254"/>
      <c r="D53" s="254"/>
      <c r="E53" s="89">
        <f>SUM(E49:E51)</f>
        <v>254</v>
      </c>
      <c r="F53" s="89">
        <f>SUM(F49:F51)</f>
        <v>0</v>
      </c>
      <c r="G53" s="89">
        <f>SUM(G49:G51)</f>
        <v>254</v>
      </c>
    </row>
    <row r="54" spans="1:7">
      <c r="A54" s="277"/>
      <c r="B54" s="277"/>
      <c r="C54" s="277"/>
      <c r="D54" s="277"/>
      <c r="E54" s="7"/>
      <c r="F54" s="7"/>
      <c r="G54" s="7"/>
    </row>
    <row r="55" spans="1:7">
      <c r="A55" s="254" t="s">
        <v>97</v>
      </c>
      <c r="B55" s="254"/>
      <c r="C55" s="254"/>
      <c r="D55" s="254"/>
      <c r="E55" s="89">
        <f>+E53+E47</f>
        <v>254</v>
      </c>
      <c r="F55" s="89">
        <f>+F53+F47</f>
        <v>0</v>
      </c>
      <c r="G55" s="89">
        <f>+G53+G47</f>
        <v>254</v>
      </c>
    </row>
    <row r="56" spans="1:7">
      <c r="E56" s="167"/>
      <c r="F56" s="167"/>
      <c r="G56" s="167"/>
    </row>
  </sheetData>
  <mergeCells count="57">
    <mergeCell ref="A53:D53"/>
    <mergeCell ref="A54:D54"/>
    <mergeCell ref="A55:D55"/>
    <mergeCell ref="A49:D49"/>
    <mergeCell ref="A50:D50"/>
    <mergeCell ref="A51:D51"/>
    <mergeCell ref="A52:D52"/>
    <mergeCell ref="A44:D44"/>
    <mergeCell ref="A45:D45"/>
    <mergeCell ref="A46:D46"/>
    <mergeCell ref="A47:D47"/>
    <mergeCell ref="A48:D48"/>
    <mergeCell ref="A39:D39"/>
    <mergeCell ref="A40:D40"/>
    <mergeCell ref="A41:D41"/>
    <mergeCell ref="A42:D42"/>
    <mergeCell ref="A43:D43"/>
    <mergeCell ref="A34:D34"/>
    <mergeCell ref="A35:D35"/>
    <mergeCell ref="A36:D36"/>
    <mergeCell ref="A37:D37"/>
    <mergeCell ref="A38:D38"/>
    <mergeCell ref="A29:D29"/>
    <mergeCell ref="A30:D30"/>
    <mergeCell ref="A31:D31"/>
    <mergeCell ref="A32:D32"/>
    <mergeCell ref="A33:G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6:G6"/>
    <mergeCell ref="A7:D8"/>
    <mergeCell ref="E7:E8"/>
    <mergeCell ref="F7:F8"/>
    <mergeCell ref="G7:G8"/>
    <mergeCell ref="A1:G1"/>
    <mergeCell ref="A3:G3"/>
    <mergeCell ref="A4:G4"/>
    <mergeCell ref="A5:D5"/>
    <mergeCell ref="E5:G5"/>
  </mergeCells>
  <phoneticPr fontId="9" type="noConversion"/>
  <printOptions horizontalCentered="1"/>
  <pageMargins left="0.55118110236220474" right="0.43307086614173229" top="0.43307086614173229" bottom="0.31496062992125984" header="0.35433070866141736" footer="0.23622047244094491"/>
  <pageSetup paperSize="9" orientation="portrait" r:id="rId1"/>
  <headerFooter alignWithMargins="0">
    <oddHeader>&amp;LIDŐSEK OTTHONA</oddHeader>
    <oddFooter>&amp;LVeresegyház, 2013. Február 07.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>
  <dimension ref="A1:H55"/>
  <sheetViews>
    <sheetView topLeftCell="A16" workbookViewId="0">
      <selection activeCell="A33" sqref="A33:H33"/>
    </sheetView>
  </sheetViews>
  <sheetFormatPr defaultRowHeight="12.75"/>
  <cols>
    <col min="4" max="4" width="13.85546875" customWidth="1"/>
    <col min="5" max="5" width="13.140625" customWidth="1"/>
    <col min="6" max="7" width="11.42578125" customWidth="1"/>
    <col min="8" max="8" width="12.5703125" customWidth="1"/>
  </cols>
  <sheetData>
    <row r="1" spans="1:8">
      <c r="A1" s="280" t="s">
        <v>351</v>
      </c>
      <c r="B1" s="280"/>
      <c r="C1" s="280"/>
      <c r="D1" s="280"/>
      <c r="E1" s="280"/>
      <c r="F1" s="280"/>
      <c r="G1" s="280"/>
      <c r="H1" s="280"/>
    </row>
    <row r="2" spans="1:8">
      <c r="A2" s="5"/>
      <c r="B2" s="5"/>
      <c r="C2" s="5"/>
      <c r="D2" s="5"/>
      <c r="E2" s="5"/>
      <c r="F2" s="5"/>
      <c r="G2" s="5"/>
      <c r="H2" s="5"/>
    </row>
    <row r="3" spans="1:8">
      <c r="A3" s="278" t="s">
        <v>102</v>
      </c>
      <c r="B3" s="278"/>
      <c r="C3" s="278"/>
      <c r="D3" s="278"/>
      <c r="E3" s="278"/>
      <c r="F3" s="278"/>
      <c r="G3" s="278"/>
      <c r="H3" s="278"/>
    </row>
    <row r="4" spans="1:8" ht="17.25" customHeight="1">
      <c r="A4" s="328" t="s">
        <v>127</v>
      </c>
      <c r="B4" s="328"/>
      <c r="C4" s="328"/>
      <c r="D4" s="328"/>
      <c r="E4" s="328"/>
      <c r="F4" s="328"/>
      <c r="G4" s="328"/>
      <c r="H4" s="328"/>
    </row>
    <row r="5" spans="1:8">
      <c r="A5" s="329" t="s">
        <v>100</v>
      </c>
      <c r="B5" s="330"/>
      <c r="C5" s="330"/>
      <c r="D5" s="331"/>
      <c r="E5" s="277" t="s">
        <v>411</v>
      </c>
      <c r="F5" s="277"/>
      <c r="G5" s="277"/>
      <c r="H5" s="277"/>
    </row>
    <row r="6" spans="1:8" ht="21" customHeight="1">
      <c r="A6" s="347" t="s">
        <v>154</v>
      </c>
      <c r="B6" s="348"/>
      <c r="C6" s="348"/>
      <c r="D6" s="348"/>
      <c r="E6" s="348"/>
      <c r="F6" s="348"/>
      <c r="G6" s="348"/>
      <c r="H6" s="348"/>
    </row>
    <row r="7" spans="1:8" ht="12.75" customHeight="1">
      <c r="A7" s="290" t="s">
        <v>3</v>
      </c>
      <c r="B7" s="290"/>
      <c r="C7" s="290"/>
      <c r="D7" s="290"/>
      <c r="E7" s="289" t="s">
        <v>127</v>
      </c>
      <c r="F7" s="289"/>
      <c r="G7" s="289"/>
      <c r="H7" s="289"/>
    </row>
    <row r="8" spans="1:8" ht="41.25" customHeight="1">
      <c r="A8" s="290"/>
      <c r="B8" s="290"/>
      <c r="C8" s="290"/>
      <c r="D8" s="290"/>
      <c r="E8" s="164" t="s">
        <v>278</v>
      </c>
      <c r="F8" s="164" t="s">
        <v>279</v>
      </c>
      <c r="G8" s="164" t="s">
        <v>280</v>
      </c>
      <c r="H8" s="46" t="s">
        <v>6</v>
      </c>
    </row>
    <row r="9" spans="1:8">
      <c r="A9" s="255" t="s">
        <v>24</v>
      </c>
      <c r="B9" s="255"/>
      <c r="C9" s="255"/>
      <c r="D9" s="255"/>
      <c r="E9" s="89">
        <f>SUM(E10:E13)</f>
        <v>63750</v>
      </c>
      <c r="F9" s="89">
        <f>SUM(F10:F13)</f>
        <v>1886</v>
      </c>
      <c r="G9" s="89">
        <f>SUM(G10:G13)</f>
        <v>20379</v>
      </c>
      <c r="H9" s="97">
        <f>SUM(H10:H13)</f>
        <v>86015</v>
      </c>
    </row>
    <row r="10" spans="1:8">
      <c r="A10" s="251" t="s">
        <v>11</v>
      </c>
      <c r="B10" s="251"/>
      <c r="C10" s="251"/>
      <c r="D10" s="251"/>
      <c r="E10" s="13"/>
      <c r="F10" s="13"/>
      <c r="G10" s="13"/>
      <c r="H10" s="96">
        <f t="shared" ref="H10:H16" si="0">SUM(E10:G10)</f>
        <v>0</v>
      </c>
    </row>
    <row r="11" spans="1:8">
      <c r="A11" s="265" t="s">
        <v>12</v>
      </c>
      <c r="B11" s="265"/>
      <c r="C11" s="265"/>
      <c r="D11" s="265"/>
      <c r="E11" s="88">
        <v>58414</v>
      </c>
      <c r="F11" s="88">
        <v>1886</v>
      </c>
      <c r="G11" s="88">
        <v>20379</v>
      </c>
      <c r="H11" s="96">
        <f t="shared" si="0"/>
        <v>80679</v>
      </c>
    </row>
    <row r="12" spans="1:8">
      <c r="A12" s="251" t="s">
        <v>17</v>
      </c>
      <c r="B12" s="251"/>
      <c r="C12" s="251"/>
      <c r="D12" s="251"/>
      <c r="E12" s="88">
        <v>5216</v>
      </c>
      <c r="F12" s="88"/>
      <c r="G12" s="88"/>
      <c r="H12" s="96">
        <f t="shared" si="0"/>
        <v>5216</v>
      </c>
    </row>
    <row r="13" spans="1:8">
      <c r="A13" s="251" t="s">
        <v>25</v>
      </c>
      <c r="B13" s="251"/>
      <c r="C13" s="251"/>
      <c r="D13" s="251"/>
      <c r="E13" s="88">
        <v>120</v>
      </c>
      <c r="F13" s="13"/>
      <c r="G13" s="13"/>
      <c r="H13" s="96">
        <f t="shared" si="0"/>
        <v>120</v>
      </c>
    </row>
    <row r="14" spans="1:8">
      <c r="A14" s="264"/>
      <c r="B14" s="264"/>
      <c r="C14" s="264"/>
      <c r="D14" s="264"/>
      <c r="E14" s="88"/>
      <c r="F14" s="13"/>
      <c r="G14" s="13"/>
      <c r="H14" s="96"/>
    </row>
    <row r="15" spans="1:8">
      <c r="A15" s="264"/>
      <c r="B15" s="264"/>
      <c r="C15" s="264"/>
      <c r="D15" s="264"/>
      <c r="E15" s="13"/>
      <c r="F15" s="13"/>
      <c r="G15" s="13"/>
      <c r="H15" s="96"/>
    </row>
    <row r="16" spans="1:8">
      <c r="A16" s="254" t="s">
        <v>141</v>
      </c>
      <c r="B16" s="254"/>
      <c r="C16" s="254"/>
      <c r="D16" s="254"/>
      <c r="E16" s="88">
        <v>0</v>
      </c>
      <c r="F16" s="13"/>
      <c r="G16" s="13"/>
      <c r="H16" s="96">
        <f t="shared" si="0"/>
        <v>0</v>
      </c>
    </row>
    <row r="17" spans="1:8">
      <c r="A17" s="293"/>
      <c r="B17" s="293"/>
      <c r="C17" s="293"/>
      <c r="D17" s="293"/>
      <c r="E17" s="13"/>
      <c r="F17" s="13"/>
      <c r="G17" s="13"/>
      <c r="H17" s="13"/>
    </row>
    <row r="18" spans="1:8">
      <c r="A18" s="293"/>
      <c r="B18" s="293"/>
      <c r="C18" s="293"/>
      <c r="D18" s="293"/>
      <c r="E18" s="13"/>
      <c r="F18" s="13"/>
      <c r="G18" s="13"/>
      <c r="H18" s="13"/>
    </row>
    <row r="19" spans="1:8">
      <c r="A19" s="297" t="s">
        <v>123</v>
      </c>
      <c r="B19" s="297"/>
      <c r="C19" s="297"/>
      <c r="D19" s="297"/>
      <c r="E19" s="13"/>
      <c r="F19" s="13"/>
      <c r="G19" s="13"/>
      <c r="H19" s="13"/>
    </row>
    <row r="20" spans="1:8">
      <c r="A20" s="298"/>
      <c r="B20" s="298"/>
      <c r="C20" s="298"/>
      <c r="D20" s="298"/>
      <c r="E20" s="13"/>
      <c r="F20" s="13"/>
      <c r="G20" s="13"/>
      <c r="H20" s="13"/>
    </row>
    <row r="21" spans="1:8">
      <c r="A21" s="297"/>
      <c r="B21" s="297"/>
      <c r="C21" s="297"/>
      <c r="D21" s="297"/>
      <c r="E21" s="13"/>
      <c r="F21" s="13"/>
      <c r="G21" s="13"/>
      <c r="H21" s="13"/>
    </row>
    <row r="22" spans="1:8" ht="22.5" customHeight="1">
      <c r="A22" s="294" t="s">
        <v>124</v>
      </c>
      <c r="B22" s="294"/>
      <c r="C22" s="294"/>
      <c r="D22" s="294"/>
      <c r="E22" s="89">
        <f>+E9+E16+E19</f>
        <v>63750</v>
      </c>
      <c r="F22" s="89">
        <f>+F9+F16+F19</f>
        <v>1886</v>
      </c>
      <c r="G22" s="89">
        <f>+G9+G16+G19</f>
        <v>20379</v>
      </c>
      <c r="H22" s="89">
        <f>+H9+H16+H19</f>
        <v>86015</v>
      </c>
    </row>
    <row r="23" spans="1:8">
      <c r="A23" s="254"/>
      <c r="B23" s="254"/>
      <c r="C23" s="254"/>
      <c r="D23" s="254"/>
      <c r="E23" s="14"/>
      <c r="F23" s="13"/>
      <c r="G23" s="13"/>
      <c r="H23" s="13"/>
    </row>
    <row r="24" spans="1:8">
      <c r="A24" s="333" t="s">
        <v>50</v>
      </c>
      <c r="B24" s="334"/>
      <c r="C24" s="334"/>
      <c r="D24" s="335"/>
      <c r="E24" s="14"/>
      <c r="F24" s="13"/>
      <c r="G24" s="13"/>
      <c r="H24" s="13"/>
    </row>
    <row r="25" spans="1:8" ht="23.25" customHeight="1">
      <c r="A25" s="260" t="s">
        <v>84</v>
      </c>
      <c r="B25" s="260"/>
      <c r="C25" s="260"/>
      <c r="D25" s="260"/>
      <c r="E25" s="13"/>
      <c r="F25" s="13"/>
      <c r="G25" s="13"/>
      <c r="H25" s="13"/>
    </row>
    <row r="26" spans="1:8">
      <c r="A26" s="251" t="s">
        <v>98</v>
      </c>
      <c r="B26" s="251"/>
      <c r="C26" s="251"/>
      <c r="D26" s="251"/>
      <c r="E26" s="195">
        <f>20217+57996-254</f>
        <v>77959</v>
      </c>
      <c r="F26" s="13"/>
      <c r="G26" s="13"/>
      <c r="H26" s="88">
        <f>SUM(E26:G26)</f>
        <v>77959</v>
      </c>
    </row>
    <row r="27" spans="1:8">
      <c r="A27" s="251"/>
      <c r="B27" s="251"/>
      <c r="C27" s="251"/>
      <c r="D27" s="251"/>
      <c r="E27" s="13"/>
      <c r="F27" s="13"/>
      <c r="G27" s="13"/>
      <c r="H27" s="13"/>
    </row>
    <row r="28" spans="1:8">
      <c r="A28" s="251"/>
      <c r="B28" s="251"/>
      <c r="C28" s="251"/>
      <c r="D28" s="251"/>
      <c r="E28" s="13"/>
      <c r="F28" s="13"/>
      <c r="G28" s="13"/>
      <c r="H28" s="13"/>
    </row>
    <row r="29" spans="1:8">
      <c r="A29" s="254" t="s">
        <v>126</v>
      </c>
      <c r="B29" s="254"/>
      <c r="C29" s="254"/>
      <c r="D29" s="254"/>
      <c r="E29" s="89">
        <f>+E26+E25+E24</f>
        <v>77959</v>
      </c>
      <c r="F29" s="89">
        <f>+F26+F25+F24</f>
        <v>0</v>
      </c>
      <c r="G29" s="89">
        <f>+G26+G25+G24</f>
        <v>0</v>
      </c>
      <c r="H29" s="89">
        <f>+H26+H25+H24</f>
        <v>77959</v>
      </c>
    </row>
    <row r="30" spans="1:8">
      <c r="A30" s="277"/>
      <c r="B30" s="277"/>
      <c r="C30" s="277"/>
      <c r="D30" s="277"/>
      <c r="E30" s="14"/>
      <c r="F30" s="13"/>
      <c r="G30" s="13"/>
      <c r="H30" s="13"/>
    </row>
    <row r="31" spans="1:8">
      <c r="A31" s="277"/>
      <c r="B31" s="277"/>
      <c r="C31" s="277"/>
      <c r="D31" s="277"/>
      <c r="E31" s="14"/>
      <c r="F31" s="13"/>
      <c r="G31" s="13"/>
      <c r="H31" s="13"/>
    </row>
    <row r="32" spans="1:8">
      <c r="A32" s="254" t="s">
        <v>87</v>
      </c>
      <c r="B32" s="254"/>
      <c r="C32" s="254"/>
      <c r="D32" s="254"/>
      <c r="E32" s="89">
        <f>+E29+E22</f>
        <v>141709</v>
      </c>
      <c r="F32" s="89">
        <f>+F29+F22</f>
        <v>1886</v>
      </c>
      <c r="G32" s="89">
        <f>+G29+G22</f>
        <v>20379</v>
      </c>
      <c r="H32" s="89">
        <f>+H29+H22</f>
        <v>163974</v>
      </c>
    </row>
    <row r="33" spans="1:8" ht="24.75" customHeight="1">
      <c r="A33" s="347" t="s">
        <v>153</v>
      </c>
      <c r="B33" s="347"/>
      <c r="C33" s="347"/>
      <c r="D33" s="347"/>
      <c r="E33" s="347"/>
      <c r="F33" s="347"/>
      <c r="G33" s="347"/>
      <c r="H33" s="347"/>
    </row>
    <row r="34" spans="1:8">
      <c r="A34" s="254" t="s">
        <v>22</v>
      </c>
      <c r="B34" s="254"/>
      <c r="C34" s="254"/>
      <c r="D34" s="254"/>
      <c r="E34" s="7"/>
      <c r="F34" s="7"/>
      <c r="G34" s="7"/>
      <c r="H34" s="7"/>
    </row>
    <row r="35" spans="1:8">
      <c r="A35" s="296" t="s">
        <v>13</v>
      </c>
      <c r="B35" s="296"/>
      <c r="C35" s="296"/>
      <c r="D35" s="296"/>
      <c r="E35" s="7"/>
      <c r="F35" s="7"/>
      <c r="G35" s="7"/>
      <c r="H35" s="7"/>
    </row>
    <row r="36" spans="1:8">
      <c r="A36" s="314"/>
      <c r="B36" s="314"/>
      <c r="C36" s="314"/>
      <c r="D36" s="314"/>
      <c r="E36" s="7"/>
      <c r="F36" s="7"/>
      <c r="G36" s="7"/>
      <c r="H36" s="7"/>
    </row>
    <row r="37" spans="1:8">
      <c r="A37" s="314"/>
      <c r="B37" s="314"/>
      <c r="C37" s="314"/>
      <c r="D37" s="314"/>
      <c r="E37" s="7"/>
      <c r="F37" s="7"/>
      <c r="G37" s="7"/>
      <c r="H37" s="7"/>
    </row>
    <row r="38" spans="1:8">
      <c r="A38" s="317" t="s">
        <v>114</v>
      </c>
      <c r="B38" s="317"/>
      <c r="C38" s="317"/>
      <c r="D38" s="317"/>
      <c r="E38" s="7"/>
      <c r="F38" s="7"/>
      <c r="G38" s="7"/>
      <c r="H38" s="7"/>
    </row>
    <row r="39" spans="1:8">
      <c r="A39" s="316"/>
      <c r="B39" s="316"/>
      <c r="C39" s="316"/>
      <c r="D39" s="316"/>
      <c r="E39" s="7"/>
      <c r="F39" s="7"/>
      <c r="G39" s="7"/>
      <c r="H39" s="7"/>
    </row>
    <row r="40" spans="1:8">
      <c r="A40" s="336"/>
      <c r="B40" s="337"/>
      <c r="C40" s="337"/>
      <c r="D40" s="338"/>
      <c r="E40" s="7"/>
      <c r="F40" s="7"/>
      <c r="G40" s="7"/>
      <c r="H40" s="88"/>
    </row>
    <row r="41" spans="1:8">
      <c r="A41" s="313" t="s">
        <v>119</v>
      </c>
      <c r="B41" s="313"/>
      <c r="C41" s="313"/>
      <c r="D41" s="313"/>
      <c r="E41" s="88"/>
      <c r="F41" s="7"/>
      <c r="G41" s="7"/>
      <c r="H41" s="88">
        <f>SUM(E41:G41)</f>
        <v>0</v>
      </c>
    </row>
    <row r="42" spans="1:8">
      <c r="A42" s="339"/>
      <c r="B42" s="340"/>
      <c r="C42" s="340"/>
      <c r="D42" s="341"/>
      <c r="E42" s="7"/>
      <c r="F42" s="7"/>
      <c r="G42" s="7"/>
      <c r="H42" s="7"/>
    </row>
    <row r="43" spans="1:8">
      <c r="A43" s="254"/>
      <c r="B43" s="254"/>
      <c r="C43" s="254"/>
      <c r="D43" s="254"/>
      <c r="E43" s="7"/>
      <c r="F43" s="7"/>
      <c r="G43" s="7"/>
      <c r="H43" s="7"/>
    </row>
    <row r="44" spans="1:8">
      <c r="A44" s="297" t="s">
        <v>30</v>
      </c>
      <c r="B44" s="297"/>
      <c r="C44" s="297"/>
      <c r="D44" s="297"/>
      <c r="E44" s="7"/>
      <c r="F44" s="7"/>
      <c r="G44" s="7"/>
      <c r="H44" s="7"/>
    </row>
    <row r="45" spans="1:8">
      <c r="A45" s="298"/>
      <c r="B45" s="298"/>
      <c r="C45" s="298"/>
      <c r="D45" s="298"/>
      <c r="E45" s="7"/>
      <c r="F45" s="7"/>
      <c r="G45" s="7"/>
      <c r="H45" s="7"/>
    </row>
    <row r="46" spans="1:8">
      <c r="A46" s="251"/>
      <c r="B46" s="251"/>
      <c r="C46" s="251"/>
      <c r="D46" s="251"/>
      <c r="E46" s="7"/>
      <c r="F46" s="7"/>
      <c r="G46" s="7"/>
      <c r="H46" s="7"/>
    </row>
    <row r="47" spans="1:8" ht="22.5" customHeight="1">
      <c r="A47" s="294" t="s">
        <v>125</v>
      </c>
      <c r="B47" s="294"/>
      <c r="C47" s="294"/>
      <c r="D47" s="294"/>
      <c r="E47" s="89">
        <f>+E44+E41+E38+E34</f>
        <v>0</v>
      </c>
      <c r="F47" s="89">
        <f>+F44+F41+F38+F34</f>
        <v>0</v>
      </c>
      <c r="G47" s="89">
        <f>+G44+G41+G38+G34</f>
        <v>0</v>
      </c>
      <c r="H47" s="89">
        <f>+H44+H41+H38+H34</f>
        <v>0</v>
      </c>
    </row>
    <row r="48" spans="1:8">
      <c r="A48" s="254"/>
      <c r="B48" s="254"/>
      <c r="C48" s="254"/>
      <c r="D48" s="254"/>
      <c r="E48" s="7"/>
      <c r="F48" s="7"/>
      <c r="G48" s="7"/>
      <c r="H48" s="7"/>
    </row>
    <row r="49" spans="1:8">
      <c r="A49" s="296" t="s">
        <v>50</v>
      </c>
      <c r="B49" s="296"/>
      <c r="C49" s="296"/>
      <c r="D49" s="296"/>
      <c r="E49" s="7"/>
      <c r="F49" s="7"/>
      <c r="G49" s="7"/>
      <c r="H49" s="7"/>
    </row>
    <row r="50" spans="1:8" ht="22.5" customHeight="1">
      <c r="A50" s="260" t="s">
        <v>84</v>
      </c>
      <c r="B50" s="260"/>
      <c r="C50" s="260"/>
      <c r="D50" s="260"/>
      <c r="E50" s="7"/>
      <c r="F50" s="7"/>
      <c r="G50" s="7"/>
      <c r="H50" s="7"/>
    </row>
    <row r="51" spans="1:8">
      <c r="A51" s="251" t="s">
        <v>98</v>
      </c>
      <c r="B51" s="251"/>
      <c r="C51" s="251"/>
      <c r="D51" s="251"/>
      <c r="E51" s="195">
        <f>254</f>
        <v>254</v>
      </c>
      <c r="F51" s="7"/>
      <c r="G51" s="7"/>
      <c r="H51" s="88">
        <f>SUM(E51:G51)</f>
        <v>254</v>
      </c>
    </row>
    <row r="52" spans="1:8">
      <c r="A52" s="264"/>
      <c r="B52" s="264"/>
      <c r="C52" s="264"/>
      <c r="D52" s="264"/>
      <c r="E52" s="7"/>
      <c r="F52" s="7"/>
      <c r="G52" s="7"/>
      <c r="H52" s="7"/>
    </row>
    <row r="53" spans="1:8">
      <c r="A53" s="254" t="s">
        <v>99</v>
      </c>
      <c r="B53" s="254"/>
      <c r="C53" s="254"/>
      <c r="D53" s="254"/>
      <c r="E53" s="89">
        <f>SUM(E49:E51)</f>
        <v>254</v>
      </c>
      <c r="F53" s="89">
        <f>SUM(F49:F51)</f>
        <v>0</v>
      </c>
      <c r="G53" s="89">
        <f>SUM(G49:G51)</f>
        <v>0</v>
      </c>
      <c r="H53" s="89">
        <f>SUM(H49:H51)</f>
        <v>254</v>
      </c>
    </row>
    <row r="54" spans="1:8">
      <c r="A54" s="277"/>
      <c r="B54" s="277"/>
      <c r="C54" s="277"/>
      <c r="D54" s="277"/>
      <c r="E54" s="7"/>
      <c r="F54" s="7"/>
      <c r="G54" s="7"/>
      <c r="H54" s="7"/>
    </row>
    <row r="55" spans="1:8">
      <c r="A55" s="254" t="s">
        <v>97</v>
      </c>
      <c r="B55" s="254"/>
      <c r="C55" s="254"/>
      <c r="D55" s="254"/>
      <c r="E55" s="89">
        <f>+E47+E53</f>
        <v>254</v>
      </c>
      <c r="F55" s="89">
        <f>+F47+F53</f>
        <v>0</v>
      </c>
      <c r="G55" s="89">
        <f>+G47+G53</f>
        <v>0</v>
      </c>
      <c r="H55" s="89">
        <f>+H47+H53</f>
        <v>254</v>
      </c>
    </row>
  </sheetData>
  <mergeCells count="55">
    <mergeCell ref="A6:H6"/>
    <mergeCell ref="A7:D8"/>
    <mergeCell ref="E7:H7"/>
    <mergeCell ref="A9:D9"/>
    <mergeCell ref="A1:H1"/>
    <mergeCell ref="A3:H3"/>
    <mergeCell ref="A4:H4"/>
    <mergeCell ref="A5:D5"/>
    <mergeCell ref="E5:H5"/>
    <mergeCell ref="A14:D14"/>
    <mergeCell ref="A15:D15"/>
    <mergeCell ref="A16:D16"/>
    <mergeCell ref="A17:D17"/>
    <mergeCell ref="A10:D10"/>
    <mergeCell ref="A11:D11"/>
    <mergeCell ref="A12:D12"/>
    <mergeCell ref="A13:D13"/>
    <mergeCell ref="A22:D22"/>
    <mergeCell ref="A23:D23"/>
    <mergeCell ref="A24:D24"/>
    <mergeCell ref="A25:D25"/>
    <mergeCell ref="A18:D18"/>
    <mergeCell ref="A19:D19"/>
    <mergeCell ref="A20:D20"/>
    <mergeCell ref="A21:D21"/>
    <mergeCell ref="A30:D30"/>
    <mergeCell ref="A31:D31"/>
    <mergeCell ref="A32:D32"/>
    <mergeCell ref="A33:H33"/>
    <mergeCell ref="A26:D26"/>
    <mergeCell ref="A27:D27"/>
    <mergeCell ref="A28:D28"/>
    <mergeCell ref="A29:D29"/>
    <mergeCell ref="A38:D38"/>
    <mergeCell ref="A39:D39"/>
    <mergeCell ref="A40:D40"/>
    <mergeCell ref="A41:D41"/>
    <mergeCell ref="A34:D34"/>
    <mergeCell ref="A35:D35"/>
    <mergeCell ref="A36:D36"/>
    <mergeCell ref="A37:D37"/>
    <mergeCell ref="A46:D46"/>
    <mergeCell ref="A47:D47"/>
    <mergeCell ref="A48:D48"/>
    <mergeCell ref="A53:D53"/>
    <mergeCell ref="A42:D42"/>
    <mergeCell ref="A43:D43"/>
    <mergeCell ref="A44:D44"/>
    <mergeCell ref="A45:D45"/>
    <mergeCell ref="A54:D54"/>
    <mergeCell ref="A55:D55"/>
    <mergeCell ref="A49:D49"/>
    <mergeCell ref="A50:D50"/>
    <mergeCell ref="A51:D51"/>
    <mergeCell ref="A52:D52"/>
  </mergeCells>
  <phoneticPr fontId="9" type="noConversion"/>
  <printOptions horizontalCentered="1"/>
  <pageMargins left="0.47244094488188981" right="0.47244094488188981" top="0.39370078740157483" bottom="0.31496062992125984" header="0.19685039370078741" footer="0.23622047244094491"/>
  <pageSetup paperSize="9" orientation="portrait" r:id="rId1"/>
  <headerFooter alignWithMargins="0">
    <oddHeader>&amp;LIDŐSEK OTTHONA</oddHeader>
    <oddFooter>&amp;LVeresegyház, 2013. Február 07.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45"/>
  <sheetViews>
    <sheetView topLeftCell="B4" zoomScaleNormal="100" workbookViewId="0">
      <selection activeCell="G29" sqref="G29"/>
    </sheetView>
  </sheetViews>
  <sheetFormatPr defaultRowHeight="12.75"/>
  <cols>
    <col min="3" max="3" width="36.85546875" customWidth="1"/>
    <col min="4" max="4" width="14.42578125" style="93" customWidth="1"/>
    <col min="5" max="5" width="6.5703125" customWidth="1"/>
    <col min="6" max="6" width="47.28515625" customWidth="1"/>
    <col min="7" max="7" width="15.140625" style="93" customWidth="1"/>
    <col min="259" max="259" width="36.85546875" customWidth="1"/>
    <col min="260" max="260" width="14.42578125" customWidth="1"/>
    <col min="261" max="261" width="6.5703125" customWidth="1"/>
    <col min="262" max="262" width="47.28515625" customWidth="1"/>
    <col min="263" max="263" width="15.140625" customWidth="1"/>
    <col min="515" max="515" width="36.85546875" customWidth="1"/>
    <col min="516" max="516" width="14.42578125" customWidth="1"/>
    <col min="517" max="517" width="6.5703125" customWidth="1"/>
    <col min="518" max="518" width="47.28515625" customWidth="1"/>
    <col min="519" max="519" width="15.140625" customWidth="1"/>
    <col min="771" max="771" width="36.85546875" customWidth="1"/>
    <col min="772" max="772" width="14.42578125" customWidth="1"/>
    <col min="773" max="773" width="6.5703125" customWidth="1"/>
    <col min="774" max="774" width="47.28515625" customWidth="1"/>
    <col min="775" max="775" width="15.140625" customWidth="1"/>
    <col min="1027" max="1027" width="36.85546875" customWidth="1"/>
    <col min="1028" max="1028" width="14.42578125" customWidth="1"/>
    <col min="1029" max="1029" width="6.5703125" customWidth="1"/>
    <col min="1030" max="1030" width="47.28515625" customWidth="1"/>
    <col min="1031" max="1031" width="15.140625" customWidth="1"/>
    <col min="1283" max="1283" width="36.85546875" customWidth="1"/>
    <col min="1284" max="1284" width="14.42578125" customWidth="1"/>
    <col min="1285" max="1285" width="6.5703125" customWidth="1"/>
    <col min="1286" max="1286" width="47.28515625" customWidth="1"/>
    <col min="1287" max="1287" width="15.140625" customWidth="1"/>
    <col min="1539" max="1539" width="36.85546875" customWidth="1"/>
    <col min="1540" max="1540" width="14.42578125" customWidth="1"/>
    <col min="1541" max="1541" width="6.5703125" customWidth="1"/>
    <col min="1542" max="1542" width="47.28515625" customWidth="1"/>
    <col min="1543" max="1543" width="15.140625" customWidth="1"/>
    <col min="1795" max="1795" width="36.85546875" customWidth="1"/>
    <col min="1796" max="1796" width="14.42578125" customWidth="1"/>
    <col min="1797" max="1797" width="6.5703125" customWidth="1"/>
    <col min="1798" max="1798" width="47.28515625" customWidth="1"/>
    <col min="1799" max="1799" width="15.140625" customWidth="1"/>
    <col min="2051" max="2051" width="36.85546875" customWidth="1"/>
    <col min="2052" max="2052" width="14.42578125" customWidth="1"/>
    <col min="2053" max="2053" width="6.5703125" customWidth="1"/>
    <col min="2054" max="2054" width="47.28515625" customWidth="1"/>
    <col min="2055" max="2055" width="15.140625" customWidth="1"/>
    <col min="2307" max="2307" width="36.85546875" customWidth="1"/>
    <col min="2308" max="2308" width="14.42578125" customWidth="1"/>
    <col min="2309" max="2309" width="6.5703125" customWidth="1"/>
    <col min="2310" max="2310" width="47.28515625" customWidth="1"/>
    <col min="2311" max="2311" width="15.140625" customWidth="1"/>
    <col min="2563" max="2563" width="36.85546875" customWidth="1"/>
    <col min="2564" max="2564" width="14.42578125" customWidth="1"/>
    <col min="2565" max="2565" width="6.5703125" customWidth="1"/>
    <col min="2566" max="2566" width="47.28515625" customWidth="1"/>
    <col min="2567" max="2567" width="15.140625" customWidth="1"/>
    <col min="2819" max="2819" width="36.85546875" customWidth="1"/>
    <col min="2820" max="2820" width="14.42578125" customWidth="1"/>
    <col min="2821" max="2821" width="6.5703125" customWidth="1"/>
    <col min="2822" max="2822" width="47.28515625" customWidth="1"/>
    <col min="2823" max="2823" width="15.140625" customWidth="1"/>
    <col min="3075" max="3075" width="36.85546875" customWidth="1"/>
    <col min="3076" max="3076" width="14.42578125" customWidth="1"/>
    <col min="3077" max="3077" width="6.5703125" customWidth="1"/>
    <col min="3078" max="3078" width="47.28515625" customWidth="1"/>
    <col min="3079" max="3079" width="15.140625" customWidth="1"/>
    <col min="3331" max="3331" width="36.85546875" customWidth="1"/>
    <col min="3332" max="3332" width="14.42578125" customWidth="1"/>
    <col min="3333" max="3333" width="6.5703125" customWidth="1"/>
    <col min="3334" max="3334" width="47.28515625" customWidth="1"/>
    <col min="3335" max="3335" width="15.140625" customWidth="1"/>
    <col min="3587" max="3587" width="36.85546875" customWidth="1"/>
    <col min="3588" max="3588" width="14.42578125" customWidth="1"/>
    <col min="3589" max="3589" width="6.5703125" customWidth="1"/>
    <col min="3590" max="3590" width="47.28515625" customWidth="1"/>
    <col min="3591" max="3591" width="15.140625" customWidth="1"/>
    <col min="3843" max="3843" width="36.85546875" customWidth="1"/>
    <col min="3844" max="3844" width="14.42578125" customWidth="1"/>
    <col min="3845" max="3845" width="6.5703125" customWidth="1"/>
    <col min="3846" max="3846" width="47.28515625" customWidth="1"/>
    <col min="3847" max="3847" width="15.140625" customWidth="1"/>
    <col min="4099" max="4099" width="36.85546875" customWidth="1"/>
    <col min="4100" max="4100" width="14.42578125" customWidth="1"/>
    <col min="4101" max="4101" width="6.5703125" customWidth="1"/>
    <col min="4102" max="4102" width="47.28515625" customWidth="1"/>
    <col min="4103" max="4103" width="15.140625" customWidth="1"/>
    <col min="4355" max="4355" width="36.85546875" customWidth="1"/>
    <col min="4356" max="4356" width="14.42578125" customWidth="1"/>
    <col min="4357" max="4357" width="6.5703125" customWidth="1"/>
    <col min="4358" max="4358" width="47.28515625" customWidth="1"/>
    <col min="4359" max="4359" width="15.140625" customWidth="1"/>
    <col min="4611" max="4611" width="36.85546875" customWidth="1"/>
    <col min="4612" max="4612" width="14.42578125" customWidth="1"/>
    <col min="4613" max="4613" width="6.5703125" customWidth="1"/>
    <col min="4614" max="4614" width="47.28515625" customWidth="1"/>
    <col min="4615" max="4615" width="15.140625" customWidth="1"/>
    <col min="4867" max="4867" width="36.85546875" customWidth="1"/>
    <col min="4868" max="4868" width="14.42578125" customWidth="1"/>
    <col min="4869" max="4869" width="6.5703125" customWidth="1"/>
    <col min="4870" max="4870" width="47.28515625" customWidth="1"/>
    <col min="4871" max="4871" width="15.140625" customWidth="1"/>
    <col min="5123" max="5123" width="36.85546875" customWidth="1"/>
    <col min="5124" max="5124" width="14.42578125" customWidth="1"/>
    <col min="5125" max="5125" width="6.5703125" customWidth="1"/>
    <col min="5126" max="5126" width="47.28515625" customWidth="1"/>
    <col min="5127" max="5127" width="15.140625" customWidth="1"/>
    <col min="5379" max="5379" width="36.85546875" customWidth="1"/>
    <col min="5380" max="5380" width="14.42578125" customWidth="1"/>
    <col min="5381" max="5381" width="6.5703125" customWidth="1"/>
    <col min="5382" max="5382" width="47.28515625" customWidth="1"/>
    <col min="5383" max="5383" width="15.140625" customWidth="1"/>
    <col min="5635" max="5635" width="36.85546875" customWidth="1"/>
    <col min="5636" max="5636" width="14.42578125" customWidth="1"/>
    <col min="5637" max="5637" width="6.5703125" customWidth="1"/>
    <col min="5638" max="5638" width="47.28515625" customWidth="1"/>
    <col min="5639" max="5639" width="15.140625" customWidth="1"/>
    <col min="5891" max="5891" width="36.85546875" customWidth="1"/>
    <col min="5892" max="5892" width="14.42578125" customWidth="1"/>
    <col min="5893" max="5893" width="6.5703125" customWidth="1"/>
    <col min="5894" max="5894" width="47.28515625" customWidth="1"/>
    <col min="5895" max="5895" width="15.140625" customWidth="1"/>
    <col min="6147" max="6147" width="36.85546875" customWidth="1"/>
    <col min="6148" max="6148" width="14.42578125" customWidth="1"/>
    <col min="6149" max="6149" width="6.5703125" customWidth="1"/>
    <col min="6150" max="6150" width="47.28515625" customWidth="1"/>
    <col min="6151" max="6151" width="15.140625" customWidth="1"/>
    <col min="6403" max="6403" width="36.85546875" customWidth="1"/>
    <col min="6404" max="6404" width="14.42578125" customWidth="1"/>
    <col min="6405" max="6405" width="6.5703125" customWidth="1"/>
    <col min="6406" max="6406" width="47.28515625" customWidth="1"/>
    <col min="6407" max="6407" width="15.140625" customWidth="1"/>
    <col min="6659" max="6659" width="36.85546875" customWidth="1"/>
    <col min="6660" max="6660" width="14.42578125" customWidth="1"/>
    <col min="6661" max="6661" width="6.5703125" customWidth="1"/>
    <col min="6662" max="6662" width="47.28515625" customWidth="1"/>
    <col min="6663" max="6663" width="15.140625" customWidth="1"/>
    <col min="6915" max="6915" width="36.85546875" customWidth="1"/>
    <col min="6916" max="6916" width="14.42578125" customWidth="1"/>
    <col min="6917" max="6917" width="6.5703125" customWidth="1"/>
    <col min="6918" max="6918" width="47.28515625" customWidth="1"/>
    <col min="6919" max="6919" width="15.140625" customWidth="1"/>
    <col min="7171" max="7171" width="36.85546875" customWidth="1"/>
    <col min="7172" max="7172" width="14.42578125" customWidth="1"/>
    <col min="7173" max="7173" width="6.5703125" customWidth="1"/>
    <col min="7174" max="7174" width="47.28515625" customWidth="1"/>
    <col min="7175" max="7175" width="15.140625" customWidth="1"/>
    <col min="7427" max="7427" width="36.85546875" customWidth="1"/>
    <col min="7428" max="7428" width="14.42578125" customWidth="1"/>
    <col min="7429" max="7429" width="6.5703125" customWidth="1"/>
    <col min="7430" max="7430" width="47.28515625" customWidth="1"/>
    <col min="7431" max="7431" width="15.140625" customWidth="1"/>
    <col min="7683" max="7683" width="36.85546875" customWidth="1"/>
    <col min="7684" max="7684" width="14.42578125" customWidth="1"/>
    <col min="7685" max="7685" width="6.5703125" customWidth="1"/>
    <col min="7686" max="7686" width="47.28515625" customWidth="1"/>
    <col min="7687" max="7687" width="15.140625" customWidth="1"/>
    <col min="7939" max="7939" width="36.85546875" customWidth="1"/>
    <col min="7940" max="7940" width="14.42578125" customWidth="1"/>
    <col min="7941" max="7941" width="6.5703125" customWidth="1"/>
    <col min="7942" max="7942" width="47.28515625" customWidth="1"/>
    <col min="7943" max="7943" width="15.140625" customWidth="1"/>
    <col min="8195" max="8195" width="36.85546875" customWidth="1"/>
    <col min="8196" max="8196" width="14.42578125" customWidth="1"/>
    <col min="8197" max="8197" width="6.5703125" customWidth="1"/>
    <col min="8198" max="8198" width="47.28515625" customWidth="1"/>
    <col min="8199" max="8199" width="15.140625" customWidth="1"/>
    <col min="8451" max="8451" width="36.85546875" customWidth="1"/>
    <col min="8452" max="8452" width="14.42578125" customWidth="1"/>
    <col min="8453" max="8453" width="6.5703125" customWidth="1"/>
    <col min="8454" max="8454" width="47.28515625" customWidth="1"/>
    <col min="8455" max="8455" width="15.140625" customWidth="1"/>
    <col min="8707" max="8707" width="36.85546875" customWidth="1"/>
    <col min="8708" max="8708" width="14.42578125" customWidth="1"/>
    <col min="8709" max="8709" width="6.5703125" customWidth="1"/>
    <col min="8710" max="8710" width="47.28515625" customWidth="1"/>
    <col min="8711" max="8711" width="15.140625" customWidth="1"/>
    <col min="8963" max="8963" width="36.85546875" customWidth="1"/>
    <col min="8964" max="8964" width="14.42578125" customWidth="1"/>
    <col min="8965" max="8965" width="6.5703125" customWidth="1"/>
    <col min="8966" max="8966" width="47.28515625" customWidth="1"/>
    <col min="8967" max="8967" width="15.140625" customWidth="1"/>
    <col min="9219" max="9219" width="36.85546875" customWidth="1"/>
    <col min="9220" max="9220" width="14.42578125" customWidth="1"/>
    <col min="9221" max="9221" width="6.5703125" customWidth="1"/>
    <col min="9222" max="9222" width="47.28515625" customWidth="1"/>
    <col min="9223" max="9223" width="15.140625" customWidth="1"/>
    <col min="9475" max="9475" width="36.85546875" customWidth="1"/>
    <col min="9476" max="9476" width="14.42578125" customWidth="1"/>
    <col min="9477" max="9477" width="6.5703125" customWidth="1"/>
    <col min="9478" max="9478" width="47.28515625" customWidth="1"/>
    <col min="9479" max="9479" width="15.140625" customWidth="1"/>
    <col min="9731" max="9731" width="36.85546875" customWidth="1"/>
    <col min="9732" max="9732" width="14.42578125" customWidth="1"/>
    <col min="9733" max="9733" width="6.5703125" customWidth="1"/>
    <col min="9734" max="9734" width="47.28515625" customWidth="1"/>
    <col min="9735" max="9735" width="15.140625" customWidth="1"/>
    <col min="9987" max="9987" width="36.85546875" customWidth="1"/>
    <col min="9988" max="9988" width="14.42578125" customWidth="1"/>
    <col min="9989" max="9989" width="6.5703125" customWidth="1"/>
    <col min="9990" max="9990" width="47.28515625" customWidth="1"/>
    <col min="9991" max="9991" width="15.140625" customWidth="1"/>
    <col min="10243" max="10243" width="36.85546875" customWidth="1"/>
    <col min="10244" max="10244" width="14.42578125" customWidth="1"/>
    <col min="10245" max="10245" width="6.5703125" customWidth="1"/>
    <col min="10246" max="10246" width="47.28515625" customWidth="1"/>
    <col min="10247" max="10247" width="15.140625" customWidth="1"/>
    <col min="10499" max="10499" width="36.85546875" customWidth="1"/>
    <col min="10500" max="10500" width="14.42578125" customWidth="1"/>
    <col min="10501" max="10501" width="6.5703125" customWidth="1"/>
    <col min="10502" max="10502" width="47.28515625" customWidth="1"/>
    <col min="10503" max="10503" width="15.140625" customWidth="1"/>
    <col min="10755" max="10755" width="36.85546875" customWidth="1"/>
    <col min="10756" max="10756" width="14.42578125" customWidth="1"/>
    <col min="10757" max="10757" width="6.5703125" customWidth="1"/>
    <col min="10758" max="10758" width="47.28515625" customWidth="1"/>
    <col min="10759" max="10759" width="15.140625" customWidth="1"/>
    <col min="11011" max="11011" width="36.85546875" customWidth="1"/>
    <col min="11012" max="11012" width="14.42578125" customWidth="1"/>
    <col min="11013" max="11013" width="6.5703125" customWidth="1"/>
    <col min="11014" max="11014" width="47.28515625" customWidth="1"/>
    <col min="11015" max="11015" width="15.140625" customWidth="1"/>
    <col min="11267" max="11267" width="36.85546875" customWidth="1"/>
    <col min="11268" max="11268" width="14.42578125" customWidth="1"/>
    <col min="11269" max="11269" width="6.5703125" customWidth="1"/>
    <col min="11270" max="11270" width="47.28515625" customWidth="1"/>
    <col min="11271" max="11271" width="15.140625" customWidth="1"/>
    <col min="11523" max="11523" width="36.85546875" customWidth="1"/>
    <col min="11524" max="11524" width="14.42578125" customWidth="1"/>
    <col min="11525" max="11525" width="6.5703125" customWidth="1"/>
    <col min="11526" max="11526" width="47.28515625" customWidth="1"/>
    <col min="11527" max="11527" width="15.140625" customWidth="1"/>
    <col min="11779" max="11779" width="36.85546875" customWidth="1"/>
    <col min="11780" max="11780" width="14.42578125" customWidth="1"/>
    <col min="11781" max="11781" width="6.5703125" customWidth="1"/>
    <col min="11782" max="11782" width="47.28515625" customWidth="1"/>
    <col min="11783" max="11783" width="15.140625" customWidth="1"/>
    <col min="12035" max="12035" width="36.85546875" customWidth="1"/>
    <col min="12036" max="12036" width="14.42578125" customWidth="1"/>
    <col min="12037" max="12037" width="6.5703125" customWidth="1"/>
    <col min="12038" max="12038" width="47.28515625" customWidth="1"/>
    <col min="12039" max="12039" width="15.140625" customWidth="1"/>
    <col min="12291" max="12291" width="36.85546875" customWidth="1"/>
    <col min="12292" max="12292" width="14.42578125" customWidth="1"/>
    <col min="12293" max="12293" width="6.5703125" customWidth="1"/>
    <col min="12294" max="12294" width="47.28515625" customWidth="1"/>
    <col min="12295" max="12295" width="15.140625" customWidth="1"/>
    <col min="12547" max="12547" width="36.85546875" customWidth="1"/>
    <col min="12548" max="12548" width="14.42578125" customWidth="1"/>
    <col min="12549" max="12549" width="6.5703125" customWidth="1"/>
    <col min="12550" max="12550" width="47.28515625" customWidth="1"/>
    <col min="12551" max="12551" width="15.140625" customWidth="1"/>
    <col min="12803" max="12803" width="36.85546875" customWidth="1"/>
    <col min="12804" max="12804" width="14.42578125" customWidth="1"/>
    <col min="12805" max="12805" width="6.5703125" customWidth="1"/>
    <col min="12806" max="12806" width="47.28515625" customWidth="1"/>
    <col min="12807" max="12807" width="15.140625" customWidth="1"/>
    <col min="13059" max="13059" width="36.85546875" customWidth="1"/>
    <col min="13060" max="13060" width="14.42578125" customWidth="1"/>
    <col min="13061" max="13061" width="6.5703125" customWidth="1"/>
    <col min="13062" max="13062" width="47.28515625" customWidth="1"/>
    <col min="13063" max="13063" width="15.140625" customWidth="1"/>
    <col min="13315" max="13315" width="36.85546875" customWidth="1"/>
    <col min="13316" max="13316" width="14.42578125" customWidth="1"/>
    <col min="13317" max="13317" width="6.5703125" customWidth="1"/>
    <col min="13318" max="13318" width="47.28515625" customWidth="1"/>
    <col min="13319" max="13319" width="15.140625" customWidth="1"/>
    <col min="13571" max="13571" width="36.85546875" customWidth="1"/>
    <col min="13572" max="13572" width="14.42578125" customWidth="1"/>
    <col min="13573" max="13573" width="6.5703125" customWidth="1"/>
    <col min="13574" max="13574" width="47.28515625" customWidth="1"/>
    <col min="13575" max="13575" width="15.140625" customWidth="1"/>
    <col min="13827" max="13827" width="36.85546875" customWidth="1"/>
    <col min="13828" max="13828" width="14.42578125" customWidth="1"/>
    <col min="13829" max="13829" width="6.5703125" customWidth="1"/>
    <col min="13830" max="13830" width="47.28515625" customWidth="1"/>
    <col min="13831" max="13831" width="15.140625" customWidth="1"/>
    <col min="14083" max="14083" width="36.85546875" customWidth="1"/>
    <col min="14084" max="14084" width="14.42578125" customWidth="1"/>
    <col min="14085" max="14085" width="6.5703125" customWidth="1"/>
    <col min="14086" max="14086" width="47.28515625" customWidth="1"/>
    <col min="14087" max="14087" width="15.140625" customWidth="1"/>
    <col min="14339" max="14339" width="36.85546875" customWidth="1"/>
    <col min="14340" max="14340" width="14.42578125" customWidth="1"/>
    <col min="14341" max="14341" width="6.5703125" customWidth="1"/>
    <col min="14342" max="14342" width="47.28515625" customWidth="1"/>
    <col min="14343" max="14343" width="15.140625" customWidth="1"/>
    <col min="14595" max="14595" width="36.85546875" customWidth="1"/>
    <col min="14596" max="14596" width="14.42578125" customWidth="1"/>
    <col min="14597" max="14597" width="6.5703125" customWidth="1"/>
    <col min="14598" max="14598" width="47.28515625" customWidth="1"/>
    <col min="14599" max="14599" width="15.140625" customWidth="1"/>
    <col min="14851" max="14851" width="36.85546875" customWidth="1"/>
    <col min="14852" max="14852" width="14.42578125" customWidth="1"/>
    <col min="14853" max="14853" width="6.5703125" customWidth="1"/>
    <col min="14854" max="14854" width="47.28515625" customWidth="1"/>
    <col min="14855" max="14855" width="15.140625" customWidth="1"/>
    <col min="15107" max="15107" width="36.85546875" customWidth="1"/>
    <col min="15108" max="15108" width="14.42578125" customWidth="1"/>
    <col min="15109" max="15109" width="6.5703125" customWidth="1"/>
    <col min="15110" max="15110" width="47.28515625" customWidth="1"/>
    <col min="15111" max="15111" width="15.140625" customWidth="1"/>
    <col min="15363" max="15363" width="36.85546875" customWidth="1"/>
    <col min="15364" max="15364" width="14.42578125" customWidth="1"/>
    <col min="15365" max="15365" width="6.5703125" customWidth="1"/>
    <col min="15366" max="15366" width="47.28515625" customWidth="1"/>
    <col min="15367" max="15367" width="15.140625" customWidth="1"/>
    <col min="15619" max="15619" width="36.85546875" customWidth="1"/>
    <col min="15620" max="15620" width="14.42578125" customWidth="1"/>
    <col min="15621" max="15621" width="6.5703125" customWidth="1"/>
    <col min="15622" max="15622" width="47.28515625" customWidth="1"/>
    <col min="15623" max="15623" width="15.140625" customWidth="1"/>
    <col min="15875" max="15875" width="36.85546875" customWidth="1"/>
    <col min="15876" max="15876" width="14.42578125" customWidth="1"/>
    <col min="15877" max="15877" width="6.5703125" customWidth="1"/>
    <col min="15878" max="15878" width="47.28515625" customWidth="1"/>
    <col min="15879" max="15879" width="15.140625" customWidth="1"/>
    <col min="16131" max="16131" width="36.85546875" customWidth="1"/>
    <col min="16132" max="16132" width="14.42578125" customWidth="1"/>
    <col min="16133" max="16133" width="6.5703125" customWidth="1"/>
    <col min="16134" max="16134" width="47.28515625" customWidth="1"/>
    <col min="16135" max="16135" width="15.140625" customWidth="1"/>
  </cols>
  <sheetData>
    <row r="1" spans="1:7" ht="12" customHeight="1">
      <c r="A1" s="182" t="s">
        <v>294</v>
      </c>
      <c r="F1" s="4"/>
      <c r="G1" s="183" t="s">
        <v>284</v>
      </c>
    </row>
    <row r="2" spans="1:7">
      <c r="A2" s="271" t="s">
        <v>18</v>
      </c>
      <c r="B2" s="271"/>
      <c r="C2" s="271"/>
      <c r="D2" s="271"/>
      <c r="E2" s="271"/>
      <c r="F2" s="271"/>
      <c r="G2" s="271"/>
    </row>
    <row r="3" spans="1:7">
      <c r="A3" s="271">
        <v>2013</v>
      </c>
      <c r="B3" s="271"/>
      <c r="C3" s="271"/>
      <c r="D3" s="271"/>
      <c r="E3" s="271"/>
      <c r="F3" s="271"/>
      <c r="G3" s="271"/>
    </row>
    <row r="4" spans="1:7" ht="12" customHeight="1">
      <c r="A4" s="274"/>
      <c r="B4" s="274"/>
      <c r="C4" s="274"/>
      <c r="E4" s="274"/>
      <c r="F4" s="274"/>
      <c r="G4" s="183" t="s">
        <v>0</v>
      </c>
    </row>
    <row r="5" spans="1:7" ht="14.25" customHeight="1">
      <c r="A5" s="272" t="s">
        <v>52</v>
      </c>
      <c r="B5" s="272"/>
      <c r="C5" s="272"/>
      <c r="D5" s="272"/>
      <c r="E5" s="272" t="s">
        <v>53</v>
      </c>
      <c r="F5" s="272"/>
      <c r="G5" s="272"/>
    </row>
    <row r="6" spans="1:7">
      <c r="A6" s="273" t="s">
        <v>19</v>
      </c>
      <c r="B6" s="273"/>
      <c r="C6" s="273"/>
      <c r="D6" s="184" t="s">
        <v>49</v>
      </c>
      <c r="E6" s="273" t="s">
        <v>19</v>
      </c>
      <c r="F6" s="273"/>
      <c r="G6" s="184" t="s">
        <v>49</v>
      </c>
    </row>
    <row r="7" spans="1:7" ht="12" customHeight="1">
      <c r="A7" s="251" t="s">
        <v>20</v>
      </c>
      <c r="B7" s="251"/>
      <c r="C7" s="251"/>
      <c r="D7" s="88">
        <f>+'5.1. GAMESZ M-F.bev'!G9</f>
        <v>760633</v>
      </c>
      <c r="E7" s="251" t="s">
        <v>32</v>
      </c>
      <c r="F7" s="251"/>
      <c r="G7" s="88">
        <f>+'9.1.GAMESZ M-F.kiad.össz.'!E8</f>
        <v>317687</v>
      </c>
    </row>
    <row r="8" spans="1:7" ht="12" customHeight="1">
      <c r="A8" s="267" t="s">
        <v>80</v>
      </c>
      <c r="B8" s="267"/>
      <c r="C8" s="267"/>
      <c r="D8" s="88"/>
      <c r="E8" s="260" t="s">
        <v>47</v>
      </c>
      <c r="F8" s="260"/>
      <c r="G8" s="88">
        <f>+'9.1.GAMESZ M-F.kiad.össz.'!E9</f>
        <v>82760</v>
      </c>
    </row>
    <row r="9" spans="1:7" ht="12" customHeight="1">
      <c r="A9" s="268" t="s">
        <v>106</v>
      </c>
      <c r="B9" s="269"/>
      <c r="C9" s="270"/>
      <c r="D9" s="88"/>
      <c r="E9" s="251" t="s">
        <v>40</v>
      </c>
      <c r="F9" s="251"/>
      <c r="G9" s="88">
        <f>+'9.1.GAMESZ M-F.kiad.össz.'!E10</f>
        <v>711106</v>
      </c>
    </row>
    <row r="10" spans="1:7" ht="12" customHeight="1">
      <c r="A10" s="247" t="s">
        <v>104</v>
      </c>
      <c r="B10" s="263"/>
      <c r="C10" s="248"/>
      <c r="D10" s="88"/>
      <c r="E10" s="251" t="s">
        <v>41</v>
      </c>
      <c r="F10" s="251"/>
      <c r="G10" s="88">
        <f>+'9.1.GAMESZ M-F.kiad.össz.'!E11</f>
        <v>0</v>
      </c>
    </row>
    <row r="11" spans="1:7" ht="12" customHeight="1">
      <c r="A11" s="247" t="s">
        <v>105</v>
      </c>
      <c r="B11" s="263"/>
      <c r="C11" s="248"/>
      <c r="D11" s="88"/>
      <c r="E11" s="251" t="s">
        <v>35</v>
      </c>
      <c r="F11" s="251"/>
      <c r="G11" s="88">
        <f>+'9.1.GAMESZ M-F.kiad.össz.'!E12</f>
        <v>13549</v>
      </c>
    </row>
    <row r="12" spans="1:7" ht="12" customHeight="1">
      <c r="A12" s="251" t="s">
        <v>113</v>
      </c>
      <c r="B12" s="251"/>
      <c r="C12" s="251"/>
      <c r="D12" s="88">
        <f>+'5.1. GAMESZ M-F.bev'!G16</f>
        <v>2000</v>
      </c>
      <c r="E12" s="252"/>
      <c r="F12" s="253"/>
      <c r="G12" s="88"/>
    </row>
    <row r="13" spans="1:7" ht="12" customHeight="1">
      <c r="A13" s="265" t="s">
        <v>107</v>
      </c>
      <c r="B13" s="265"/>
      <c r="C13" s="265"/>
      <c r="D13" s="88"/>
      <c r="E13" s="247" t="s">
        <v>75</v>
      </c>
      <c r="F13" s="248"/>
      <c r="G13" s="88"/>
    </row>
    <row r="14" spans="1:7" ht="12" customHeight="1">
      <c r="A14" s="266"/>
      <c r="B14" s="266"/>
      <c r="C14" s="266"/>
      <c r="D14" s="88"/>
      <c r="E14" s="247" t="s">
        <v>76</v>
      </c>
      <c r="F14" s="248"/>
      <c r="G14" s="88"/>
    </row>
    <row r="15" spans="1:7" ht="12" customHeight="1">
      <c r="A15" s="264"/>
      <c r="B15" s="264"/>
      <c r="C15" s="264"/>
      <c r="D15" s="88"/>
      <c r="E15" s="252"/>
      <c r="F15" s="253"/>
      <c r="G15" s="88"/>
    </row>
    <row r="16" spans="1:7" ht="12" customHeight="1">
      <c r="A16" s="264"/>
      <c r="B16" s="264"/>
      <c r="C16" s="264"/>
      <c r="D16" s="88"/>
      <c r="E16" s="252"/>
      <c r="F16" s="253"/>
      <c r="G16" s="88"/>
    </row>
    <row r="17" spans="1:7" s="31" customFormat="1" ht="12" customHeight="1">
      <c r="A17" s="254" t="s">
        <v>54</v>
      </c>
      <c r="B17" s="254"/>
      <c r="C17" s="254"/>
      <c r="D17" s="89">
        <f>SUM(D7:D13)</f>
        <v>762633</v>
      </c>
      <c r="E17" s="249" t="s">
        <v>55</v>
      </c>
      <c r="F17" s="250"/>
      <c r="G17" s="89">
        <f>SUM(G7:G16)</f>
        <v>1125102</v>
      </c>
    </row>
    <row r="18" spans="1:7" ht="12" customHeight="1">
      <c r="A18" s="260" t="s">
        <v>50</v>
      </c>
      <c r="B18" s="260"/>
      <c r="C18" s="260"/>
      <c r="D18" s="88"/>
      <c r="E18" s="247" t="s">
        <v>51</v>
      </c>
      <c r="F18" s="248"/>
      <c r="G18" s="88"/>
    </row>
    <row r="19" spans="1:7" ht="12" customHeight="1">
      <c r="A19" s="260" t="s">
        <v>78</v>
      </c>
      <c r="B19" s="260"/>
      <c r="C19" s="260"/>
      <c r="D19" s="88"/>
      <c r="E19" s="247" t="s">
        <v>79</v>
      </c>
      <c r="F19" s="248"/>
      <c r="G19" s="88"/>
    </row>
    <row r="20" spans="1:7" ht="12" customHeight="1">
      <c r="A20" s="256" t="s">
        <v>112</v>
      </c>
      <c r="B20" s="256"/>
      <c r="C20" s="256"/>
      <c r="D20" s="88">
        <f>+'5.1. GAMESZ M-F.bev'!G26</f>
        <v>362469</v>
      </c>
      <c r="E20" s="257" t="s">
        <v>59</v>
      </c>
      <c r="F20" s="258"/>
      <c r="G20" s="88"/>
    </row>
    <row r="21" spans="1:7" ht="12" customHeight="1">
      <c r="A21" s="251" t="s">
        <v>56</v>
      </c>
      <c r="B21" s="251"/>
      <c r="C21" s="251"/>
      <c r="D21" s="88"/>
      <c r="E21" s="247" t="s">
        <v>58</v>
      </c>
      <c r="F21" s="248"/>
      <c r="G21" s="88"/>
    </row>
    <row r="22" spans="1:7" ht="12" customHeight="1">
      <c r="A22" s="251" t="s">
        <v>57</v>
      </c>
      <c r="B22" s="251"/>
      <c r="C22" s="251"/>
      <c r="D22" s="88"/>
      <c r="E22" s="252"/>
      <c r="F22" s="253"/>
      <c r="G22" s="88"/>
    </row>
    <row r="23" spans="1:7" s="31" customFormat="1" ht="12" customHeight="1">
      <c r="A23" s="254" t="s">
        <v>61</v>
      </c>
      <c r="B23" s="254"/>
      <c r="C23" s="254"/>
      <c r="D23" s="89">
        <f>SUM(D18:D22)</f>
        <v>362469</v>
      </c>
      <c r="E23" s="249" t="s">
        <v>62</v>
      </c>
      <c r="F23" s="250"/>
      <c r="G23" s="89">
        <f>SUM(G18:G22)</f>
        <v>0</v>
      </c>
    </row>
    <row r="24" spans="1:7" ht="12" customHeight="1">
      <c r="A24" s="277"/>
      <c r="B24" s="277"/>
      <c r="C24" s="277"/>
      <c r="D24" s="88"/>
      <c r="E24" s="261"/>
      <c r="F24" s="262"/>
      <c r="G24" s="88"/>
    </row>
    <row r="25" spans="1:7" s="31" customFormat="1" ht="12" customHeight="1">
      <c r="A25" s="254" t="s">
        <v>63</v>
      </c>
      <c r="B25" s="254"/>
      <c r="C25" s="254"/>
      <c r="D25" s="89">
        <f>+D17+D23</f>
        <v>1125102</v>
      </c>
      <c r="E25" s="249" t="s">
        <v>64</v>
      </c>
      <c r="F25" s="250"/>
      <c r="G25" s="89">
        <f>+G23+G17</f>
        <v>1125102</v>
      </c>
    </row>
    <row r="26" spans="1:7" ht="12" customHeight="1">
      <c r="A26" s="251"/>
      <c r="B26" s="251"/>
      <c r="C26" s="251"/>
      <c r="D26" s="88"/>
      <c r="E26" s="247"/>
      <c r="F26" s="248"/>
      <c r="G26" s="88"/>
    </row>
    <row r="27" spans="1:7" ht="12" customHeight="1">
      <c r="A27" s="251" t="s">
        <v>22</v>
      </c>
      <c r="B27" s="251"/>
      <c r="C27" s="251"/>
      <c r="D27" s="88"/>
      <c r="E27" s="247" t="s">
        <v>42</v>
      </c>
      <c r="F27" s="248"/>
      <c r="G27" s="88"/>
    </row>
    <row r="28" spans="1:7" ht="12" customHeight="1">
      <c r="A28" s="267" t="s">
        <v>121</v>
      </c>
      <c r="B28" s="267"/>
      <c r="C28" s="267"/>
      <c r="D28" s="88"/>
      <c r="E28" s="247" t="s">
        <v>43</v>
      </c>
      <c r="F28" s="248"/>
      <c r="G28" s="88"/>
    </row>
    <row r="29" spans="1:7" ht="12" customHeight="1">
      <c r="A29" s="251" t="s">
        <v>111</v>
      </c>
      <c r="B29" s="251"/>
      <c r="C29" s="251"/>
      <c r="D29" s="88"/>
      <c r="E29" s="247" t="s">
        <v>38</v>
      </c>
      <c r="F29" s="248"/>
      <c r="G29" s="88">
        <f>+'9.1.GAMESZ M-F.kiad.össz.'!E32</f>
        <v>17754</v>
      </c>
    </row>
    <row r="30" spans="1:7" ht="12" customHeight="1">
      <c r="A30" s="251" t="s">
        <v>23</v>
      </c>
      <c r="B30" s="251"/>
      <c r="C30" s="251"/>
      <c r="D30" s="88"/>
      <c r="E30" s="247"/>
      <c r="F30" s="248"/>
      <c r="G30" s="88"/>
    </row>
    <row r="31" spans="1:7" ht="12" customHeight="1">
      <c r="A31" s="251"/>
      <c r="B31" s="251"/>
      <c r="C31" s="251"/>
      <c r="D31" s="88"/>
      <c r="E31" s="247" t="s">
        <v>168</v>
      </c>
      <c r="F31" s="248"/>
      <c r="G31" s="88"/>
    </row>
    <row r="32" spans="1:7" ht="12" customHeight="1">
      <c r="A32" s="251"/>
      <c r="B32" s="251"/>
      <c r="C32" s="251"/>
      <c r="D32" s="88"/>
      <c r="E32" s="247" t="s">
        <v>77</v>
      </c>
      <c r="F32" s="248"/>
      <c r="G32" s="88"/>
    </row>
    <row r="33" spans="1:7" ht="12" customHeight="1">
      <c r="A33" s="264"/>
      <c r="B33" s="264"/>
      <c r="C33" s="264"/>
      <c r="D33" s="88"/>
      <c r="E33" s="252"/>
      <c r="F33" s="253"/>
      <c r="G33" s="88"/>
    </row>
    <row r="34" spans="1:7" ht="12" customHeight="1">
      <c r="A34" s="251"/>
      <c r="B34" s="251"/>
      <c r="C34" s="251"/>
      <c r="D34" s="88"/>
      <c r="E34" s="247"/>
      <c r="F34" s="248"/>
      <c r="G34" s="88"/>
    </row>
    <row r="35" spans="1:7" s="31" customFormat="1" ht="12" customHeight="1">
      <c r="A35" s="254" t="s">
        <v>65</v>
      </c>
      <c r="B35" s="254"/>
      <c r="C35" s="254"/>
      <c r="D35" s="89">
        <f>SUM(D27:D30)</f>
        <v>0</v>
      </c>
      <c r="E35" s="249" t="s">
        <v>66</v>
      </c>
      <c r="F35" s="250"/>
      <c r="G35" s="89">
        <f>SUM(G27:G32)</f>
        <v>17754</v>
      </c>
    </row>
    <row r="36" spans="1:7" ht="12" customHeight="1">
      <c r="A36" s="260" t="s">
        <v>50</v>
      </c>
      <c r="B36" s="260"/>
      <c r="C36" s="260"/>
      <c r="D36" s="88"/>
      <c r="E36" s="247" t="s">
        <v>51</v>
      </c>
      <c r="F36" s="248"/>
      <c r="G36" s="88"/>
    </row>
    <row r="37" spans="1:7" ht="12" customHeight="1">
      <c r="A37" s="260" t="s">
        <v>78</v>
      </c>
      <c r="B37" s="260"/>
      <c r="C37" s="260"/>
      <c r="D37" s="88"/>
      <c r="E37" s="268" t="s">
        <v>67</v>
      </c>
      <c r="F37" s="270"/>
      <c r="G37" s="88"/>
    </row>
    <row r="38" spans="1:7" ht="12" customHeight="1">
      <c r="A38" s="256" t="s">
        <v>112</v>
      </c>
      <c r="B38" s="256"/>
      <c r="C38" s="256"/>
      <c r="D38" s="88">
        <f>+'5.1. GAMESZ M-F.bev'!G51</f>
        <v>17754</v>
      </c>
      <c r="E38" s="257" t="s">
        <v>59</v>
      </c>
      <c r="F38" s="258"/>
      <c r="G38" s="88"/>
    </row>
    <row r="39" spans="1:7" ht="12" customHeight="1">
      <c r="A39" s="251" t="s">
        <v>56</v>
      </c>
      <c r="B39" s="251"/>
      <c r="C39" s="251"/>
      <c r="D39" s="185"/>
      <c r="E39" s="247" t="s">
        <v>68</v>
      </c>
      <c r="F39" s="248"/>
      <c r="G39" s="88"/>
    </row>
    <row r="40" spans="1:7" ht="12" customHeight="1">
      <c r="A40" s="251" t="s">
        <v>86</v>
      </c>
      <c r="B40" s="251"/>
      <c r="C40" s="251"/>
      <c r="D40" s="88"/>
      <c r="E40" s="247" t="s">
        <v>60</v>
      </c>
      <c r="F40" s="248"/>
      <c r="G40" s="88"/>
    </row>
    <row r="41" spans="1:7" s="31" customFormat="1" ht="12" customHeight="1">
      <c r="A41" s="254" t="s">
        <v>69</v>
      </c>
      <c r="B41" s="254"/>
      <c r="C41" s="254"/>
      <c r="D41" s="89">
        <f>SUM(D36:D40)</f>
        <v>17754</v>
      </c>
      <c r="E41" s="249" t="s">
        <v>70</v>
      </c>
      <c r="F41" s="250"/>
      <c r="G41" s="89">
        <f>SUM(G36:G40)</f>
        <v>0</v>
      </c>
    </row>
    <row r="42" spans="1:7" ht="12" customHeight="1">
      <c r="A42" s="259"/>
      <c r="B42" s="259"/>
      <c r="C42" s="259"/>
      <c r="D42" s="88"/>
      <c r="E42" s="42"/>
      <c r="F42" s="43"/>
      <c r="G42" s="88"/>
    </row>
    <row r="43" spans="1:7" s="31" customFormat="1" ht="12" customHeight="1">
      <c r="A43" s="254" t="s">
        <v>71</v>
      </c>
      <c r="B43" s="254"/>
      <c r="C43" s="254"/>
      <c r="D43" s="89">
        <f>+D35+D41</f>
        <v>17754</v>
      </c>
      <c r="E43" s="249" t="s">
        <v>72</v>
      </c>
      <c r="F43" s="250"/>
      <c r="G43" s="89">
        <f>+G35+G41</f>
        <v>17754</v>
      </c>
    </row>
    <row r="44" spans="1:7" ht="12" customHeight="1">
      <c r="A44" s="256"/>
      <c r="B44" s="256"/>
      <c r="C44" s="256"/>
      <c r="D44" s="88"/>
      <c r="E44" s="252"/>
      <c r="F44" s="253"/>
      <c r="G44" s="88"/>
    </row>
    <row r="45" spans="1:7" s="31" customFormat="1" ht="12.75" customHeight="1">
      <c r="A45" s="255" t="s">
        <v>73</v>
      </c>
      <c r="B45" s="255"/>
      <c r="C45" s="255"/>
      <c r="D45" s="89">
        <f>+D25+D43</f>
        <v>1142856</v>
      </c>
      <c r="E45" s="255" t="s">
        <v>74</v>
      </c>
      <c r="F45" s="255"/>
      <c r="G45" s="89">
        <f>+G43+G25</f>
        <v>1142856</v>
      </c>
    </row>
  </sheetData>
  <mergeCells count="85">
    <mergeCell ref="A45:C45"/>
    <mergeCell ref="E45:F45"/>
    <mergeCell ref="A39:C39"/>
    <mergeCell ref="E39:F39"/>
    <mergeCell ref="A40:C40"/>
    <mergeCell ref="E40:F40"/>
    <mergeCell ref="A41:C41"/>
    <mergeCell ref="E41:F41"/>
    <mergeCell ref="A42:C42"/>
    <mergeCell ref="A43:C43"/>
    <mergeCell ref="E43:F43"/>
    <mergeCell ref="A44:C44"/>
    <mergeCell ref="E44:F44"/>
    <mergeCell ref="A36:C36"/>
    <mergeCell ref="E36:F36"/>
    <mergeCell ref="A37:C37"/>
    <mergeCell ref="E37:F37"/>
    <mergeCell ref="A38:C38"/>
    <mergeCell ref="E38:F38"/>
    <mergeCell ref="A33:C33"/>
    <mergeCell ref="E33:F33"/>
    <mergeCell ref="A34:C34"/>
    <mergeCell ref="E34:F34"/>
    <mergeCell ref="A35:C35"/>
    <mergeCell ref="E35:F35"/>
    <mergeCell ref="A30:C30"/>
    <mergeCell ref="E30:F30"/>
    <mergeCell ref="A31:C31"/>
    <mergeCell ref="E31:F31"/>
    <mergeCell ref="A32:C32"/>
    <mergeCell ref="E32:F32"/>
    <mergeCell ref="A27:C27"/>
    <mergeCell ref="E27:F27"/>
    <mergeCell ref="A28:C28"/>
    <mergeCell ref="E28:F28"/>
    <mergeCell ref="A29:C29"/>
    <mergeCell ref="E29:F29"/>
    <mergeCell ref="A24:C24"/>
    <mergeCell ref="E24:F24"/>
    <mergeCell ref="A25:C25"/>
    <mergeCell ref="E25:F25"/>
    <mergeCell ref="A26:C26"/>
    <mergeCell ref="E26:F26"/>
    <mergeCell ref="A21:C21"/>
    <mergeCell ref="E21:F21"/>
    <mergeCell ref="A22:C22"/>
    <mergeCell ref="E22:F22"/>
    <mergeCell ref="A23:C23"/>
    <mergeCell ref="E23:F23"/>
    <mergeCell ref="A18:C18"/>
    <mergeCell ref="E18:F18"/>
    <mergeCell ref="A19:C19"/>
    <mergeCell ref="E19:F19"/>
    <mergeCell ref="A20:C20"/>
    <mergeCell ref="E20:F20"/>
    <mergeCell ref="A15:C15"/>
    <mergeCell ref="E15:F15"/>
    <mergeCell ref="A16:C16"/>
    <mergeCell ref="E16:F16"/>
    <mergeCell ref="A17:C17"/>
    <mergeCell ref="E17:F17"/>
    <mergeCell ref="A12:C12"/>
    <mergeCell ref="E12:F12"/>
    <mergeCell ref="A13:C13"/>
    <mergeCell ref="E13:F13"/>
    <mergeCell ref="A14:C14"/>
    <mergeCell ref="E14:F14"/>
    <mergeCell ref="A9:C9"/>
    <mergeCell ref="E9:F9"/>
    <mergeCell ref="A10:C10"/>
    <mergeCell ref="E10:F10"/>
    <mergeCell ref="A11:C11"/>
    <mergeCell ref="E11:F11"/>
    <mergeCell ref="A6:C6"/>
    <mergeCell ref="E6:F6"/>
    <mergeCell ref="A7:C7"/>
    <mergeCell ref="E7:F7"/>
    <mergeCell ref="A8:C8"/>
    <mergeCell ref="E8:F8"/>
    <mergeCell ref="A2:G2"/>
    <mergeCell ref="A3:G3"/>
    <mergeCell ref="A4:C4"/>
    <mergeCell ref="E4:F4"/>
    <mergeCell ref="A5:D5"/>
    <mergeCell ref="E5:G5"/>
  </mergeCells>
  <printOptions horizontalCentered="1"/>
  <pageMargins left="0.59055118110236227" right="0.43307086614173229" top="0.15748031496062992" bottom="0.27559055118110237" header="0.43307086614173229" footer="0.27559055118110237"/>
  <pageSetup paperSize="9" orientation="landscape" horizontalDpi="300" verticalDpi="300" r:id="rId1"/>
  <headerFooter alignWithMargins="0">
    <oddFooter>&amp;LVeresegyház, 2013. Február 07.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>
  <dimension ref="A1:G55"/>
  <sheetViews>
    <sheetView workbookViewId="0">
      <selection activeCell="I30" sqref="I30"/>
    </sheetView>
  </sheetViews>
  <sheetFormatPr defaultRowHeight="12.75"/>
  <cols>
    <col min="4" max="4" width="15.140625" customWidth="1"/>
    <col min="5" max="5" width="15.85546875" customWidth="1"/>
    <col min="6" max="6" width="14.5703125" customWidth="1"/>
    <col min="7" max="7" width="16.7109375" customWidth="1"/>
  </cols>
  <sheetData>
    <row r="1" spans="1:7">
      <c r="A1" s="280" t="s">
        <v>352</v>
      </c>
      <c r="B1" s="280"/>
      <c r="C1" s="280"/>
      <c r="D1" s="280"/>
      <c r="E1" s="280"/>
      <c r="F1" s="280"/>
      <c r="G1" s="280"/>
    </row>
    <row r="2" spans="1:7">
      <c r="A2" s="5"/>
      <c r="B2" s="5"/>
      <c r="C2" s="5"/>
      <c r="D2" s="5"/>
      <c r="E2" s="5"/>
      <c r="F2" s="5"/>
      <c r="G2" s="5"/>
    </row>
    <row r="3" spans="1:7">
      <c r="A3" s="278" t="s">
        <v>102</v>
      </c>
      <c r="B3" s="278"/>
      <c r="C3" s="278"/>
      <c r="D3" s="278"/>
      <c r="E3" s="278"/>
      <c r="F3" s="278"/>
      <c r="G3" s="278"/>
    </row>
    <row r="4" spans="1:7" ht="17.25" customHeight="1">
      <c r="A4" s="328" t="s">
        <v>128</v>
      </c>
      <c r="B4" s="328"/>
      <c r="C4" s="328"/>
      <c r="D4" s="328"/>
      <c r="E4" s="328"/>
      <c r="F4" s="328"/>
      <c r="G4" s="328"/>
    </row>
    <row r="5" spans="1:7">
      <c r="A5" s="329" t="s">
        <v>100</v>
      </c>
      <c r="B5" s="330"/>
      <c r="C5" s="330"/>
      <c r="D5" s="331"/>
      <c r="E5" s="277" t="s">
        <v>411</v>
      </c>
      <c r="F5" s="277"/>
      <c r="G5" s="277"/>
    </row>
    <row r="6" spans="1:7" ht="21" customHeight="1">
      <c r="A6" s="347" t="s">
        <v>154</v>
      </c>
      <c r="B6" s="348"/>
      <c r="C6" s="348"/>
      <c r="D6" s="348"/>
      <c r="E6" s="348"/>
      <c r="F6" s="348"/>
      <c r="G6" s="348"/>
    </row>
    <row r="7" spans="1:7" ht="16.5" customHeight="1">
      <c r="A7" s="290" t="s">
        <v>3</v>
      </c>
      <c r="B7" s="290"/>
      <c r="C7" s="290"/>
      <c r="D7" s="290"/>
      <c r="E7" s="289" t="s">
        <v>128</v>
      </c>
      <c r="F7" s="289"/>
      <c r="G7" s="289"/>
    </row>
    <row r="8" spans="1:7" ht="47.25" customHeight="1">
      <c r="A8" s="290"/>
      <c r="B8" s="290"/>
      <c r="C8" s="290"/>
      <c r="D8" s="290"/>
      <c r="E8" s="164" t="s">
        <v>281</v>
      </c>
      <c r="F8" s="164" t="s">
        <v>282</v>
      </c>
      <c r="G8" s="46" t="s">
        <v>6</v>
      </c>
    </row>
    <row r="9" spans="1:7">
      <c r="A9" s="255" t="s">
        <v>24</v>
      </c>
      <c r="B9" s="255"/>
      <c r="C9" s="255"/>
      <c r="D9" s="255"/>
      <c r="E9" s="97">
        <f>SUM(E10:E13)</f>
        <v>17145</v>
      </c>
      <c r="F9" s="97">
        <f>SUM(F10:F13)</f>
        <v>2159</v>
      </c>
      <c r="G9" s="97">
        <f>SUM(G10:G13)</f>
        <v>19304</v>
      </c>
    </row>
    <row r="10" spans="1:7">
      <c r="A10" s="251" t="s">
        <v>11</v>
      </c>
      <c r="B10" s="251"/>
      <c r="C10" s="251"/>
      <c r="D10" s="251"/>
      <c r="E10" s="13"/>
      <c r="F10" s="13"/>
      <c r="G10" s="13"/>
    </row>
    <row r="11" spans="1:7">
      <c r="A11" s="265" t="s">
        <v>12</v>
      </c>
      <c r="B11" s="265"/>
      <c r="C11" s="265"/>
      <c r="D11" s="265"/>
      <c r="E11" s="13"/>
      <c r="F11" s="13"/>
      <c r="G11" s="13"/>
    </row>
    <row r="12" spans="1:7">
      <c r="A12" s="251" t="s">
        <v>17</v>
      </c>
      <c r="B12" s="251"/>
      <c r="C12" s="251"/>
      <c r="D12" s="251"/>
      <c r="E12" s="88">
        <v>17145</v>
      </c>
      <c r="F12" s="88">
        <v>2159</v>
      </c>
      <c r="G12" s="88">
        <f>SUM(E12:F12)</f>
        <v>19304</v>
      </c>
    </row>
    <row r="13" spans="1:7">
      <c r="A13" s="251" t="s">
        <v>25</v>
      </c>
      <c r="B13" s="251"/>
      <c r="C13" s="251"/>
      <c r="D13" s="251"/>
      <c r="E13" s="13"/>
      <c r="F13" s="13"/>
      <c r="G13" s="13"/>
    </row>
    <row r="14" spans="1:7">
      <c r="A14" s="264"/>
      <c r="B14" s="264"/>
      <c r="C14" s="264"/>
      <c r="D14" s="264"/>
      <c r="E14" s="13"/>
      <c r="F14" s="13"/>
      <c r="G14" s="13"/>
    </row>
    <row r="15" spans="1:7">
      <c r="A15" s="264"/>
      <c r="B15" s="264"/>
      <c r="C15" s="264"/>
      <c r="D15" s="264"/>
      <c r="E15" s="13"/>
      <c r="F15" s="13"/>
      <c r="G15" s="13"/>
    </row>
    <row r="16" spans="1:7">
      <c r="A16" s="254" t="s">
        <v>141</v>
      </c>
      <c r="B16" s="254"/>
      <c r="C16" s="254"/>
      <c r="D16" s="254"/>
      <c r="E16" s="13"/>
      <c r="F16" s="13"/>
      <c r="G16" s="13"/>
    </row>
    <row r="17" spans="1:7">
      <c r="A17" s="293"/>
      <c r="B17" s="293"/>
      <c r="C17" s="293"/>
      <c r="D17" s="293"/>
      <c r="E17" s="13"/>
      <c r="F17" s="13"/>
      <c r="G17" s="13"/>
    </row>
    <row r="18" spans="1:7">
      <c r="A18" s="293"/>
      <c r="B18" s="293"/>
      <c r="C18" s="293"/>
      <c r="D18" s="293"/>
      <c r="E18" s="13"/>
      <c r="F18" s="13"/>
      <c r="G18" s="13"/>
    </row>
    <row r="19" spans="1:7">
      <c r="A19" s="297" t="s">
        <v>123</v>
      </c>
      <c r="B19" s="297"/>
      <c r="C19" s="297"/>
      <c r="D19" s="297"/>
      <c r="E19" s="13"/>
      <c r="F19" s="13"/>
      <c r="G19" s="13"/>
    </row>
    <row r="20" spans="1:7">
      <c r="A20" s="298"/>
      <c r="B20" s="298"/>
      <c r="C20" s="298"/>
      <c r="D20" s="298"/>
      <c r="E20" s="13"/>
      <c r="F20" s="13"/>
      <c r="G20" s="13"/>
    </row>
    <row r="21" spans="1:7">
      <c r="A21" s="297"/>
      <c r="B21" s="297"/>
      <c r="C21" s="297"/>
      <c r="D21" s="297"/>
      <c r="E21" s="13"/>
      <c r="F21" s="13"/>
      <c r="G21" s="13"/>
    </row>
    <row r="22" spans="1:7" ht="22.5" customHeight="1">
      <c r="A22" s="294" t="s">
        <v>124</v>
      </c>
      <c r="B22" s="294"/>
      <c r="C22" s="294"/>
      <c r="D22" s="294"/>
      <c r="E22" s="89">
        <f>+E19+E16+E9</f>
        <v>17145</v>
      </c>
      <c r="F22" s="89">
        <f>+F19+F16+F9</f>
        <v>2159</v>
      </c>
      <c r="G22" s="89">
        <f>+G19+G16+G9</f>
        <v>19304</v>
      </c>
    </row>
    <row r="23" spans="1:7">
      <c r="A23" s="254"/>
      <c r="B23" s="254"/>
      <c r="C23" s="254"/>
      <c r="D23" s="254"/>
      <c r="E23" s="14"/>
      <c r="F23" s="13"/>
      <c r="G23" s="13"/>
    </row>
    <row r="24" spans="1:7">
      <c r="A24" s="333" t="s">
        <v>50</v>
      </c>
      <c r="B24" s="334"/>
      <c r="C24" s="334"/>
      <c r="D24" s="335"/>
      <c r="E24" s="14"/>
      <c r="F24" s="13"/>
      <c r="G24" s="13"/>
    </row>
    <row r="25" spans="1:7" ht="23.25" customHeight="1">
      <c r="A25" s="260" t="s">
        <v>84</v>
      </c>
      <c r="B25" s="260"/>
      <c r="C25" s="260"/>
      <c r="D25" s="260"/>
      <c r="E25" s="13"/>
      <c r="F25" s="13"/>
      <c r="G25" s="13"/>
    </row>
    <row r="26" spans="1:7">
      <c r="A26" s="251" t="s">
        <v>98</v>
      </c>
      <c r="B26" s="251"/>
      <c r="C26" s="251"/>
      <c r="D26" s="251"/>
      <c r="E26" s="14"/>
      <c r="F26" s="13"/>
      <c r="G26" s="13"/>
    </row>
    <row r="27" spans="1:7">
      <c r="A27" s="251"/>
      <c r="B27" s="251"/>
      <c r="C27" s="251"/>
      <c r="D27" s="251"/>
      <c r="E27" s="13"/>
      <c r="F27" s="13"/>
      <c r="G27" s="13"/>
    </row>
    <row r="28" spans="1:7">
      <c r="A28" s="251"/>
      <c r="B28" s="251"/>
      <c r="C28" s="251"/>
      <c r="D28" s="251"/>
      <c r="E28" s="13"/>
      <c r="F28" s="13"/>
      <c r="G28" s="13"/>
    </row>
    <row r="29" spans="1:7">
      <c r="A29" s="254" t="s">
        <v>126</v>
      </c>
      <c r="B29" s="254"/>
      <c r="C29" s="254"/>
      <c r="D29" s="254"/>
      <c r="E29" s="14"/>
      <c r="F29" s="13"/>
      <c r="G29" s="13"/>
    </row>
    <row r="30" spans="1:7">
      <c r="A30" s="277"/>
      <c r="B30" s="277"/>
      <c r="C30" s="277"/>
      <c r="D30" s="277"/>
      <c r="E30" s="14"/>
      <c r="F30" s="13"/>
      <c r="G30" s="13"/>
    </row>
    <row r="31" spans="1:7">
      <c r="A31" s="277"/>
      <c r="B31" s="277"/>
      <c r="C31" s="277"/>
      <c r="D31" s="277"/>
      <c r="E31" s="14"/>
      <c r="F31" s="13"/>
      <c r="G31" s="13"/>
    </row>
    <row r="32" spans="1:7">
      <c r="A32" s="254" t="s">
        <v>87</v>
      </c>
      <c r="B32" s="254"/>
      <c r="C32" s="254"/>
      <c r="D32" s="254"/>
      <c r="E32" s="89">
        <f>+E29+E22</f>
        <v>17145</v>
      </c>
      <c r="F32" s="89">
        <f>+F29+F22</f>
        <v>2159</v>
      </c>
      <c r="G32" s="89">
        <f>+G29+G22</f>
        <v>19304</v>
      </c>
    </row>
    <row r="33" spans="1:7" ht="24.75" customHeight="1">
      <c r="A33" s="347" t="s">
        <v>153</v>
      </c>
      <c r="B33" s="347"/>
      <c r="C33" s="347"/>
      <c r="D33" s="347"/>
      <c r="E33" s="347"/>
      <c r="F33" s="347"/>
      <c r="G33" s="347"/>
    </row>
    <row r="34" spans="1:7">
      <c r="A34" s="254" t="s">
        <v>22</v>
      </c>
      <c r="B34" s="254"/>
      <c r="C34" s="254"/>
      <c r="D34" s="254"/>
      <c r="E34" s="7"/>
      <c r="F34" s="7"/>
      <c r="G34" s="7"/>
    </row>
    <row r="35" spans="1:7">
      <c r="A35" s="296" t="s">
        <v>13</v>
      </c>
      <c r="B35" s="296"/>
      <c r="C35" s="296"/>
      <c r="D35" s="296"/>
      <c r="E35" s="7"/>
      <c r="F35" s="7"/>
      <c r="G35" s="7"/>
    </row>
    <row r="36" spans="1:7">
      <c r="A36" s="314"/>
      <c r="B36" s="314"/>
      <c r="C36" s="314"/>
      <c r="D36" s="314"/>
      <c r="E36" s="7"/>
      <c r="F36" s="7"/>
      <c r="G36" s="7"/>
    </row>
    <row r="37" spans="1:7">
      <c r="A37" s="314"/>
      <c r="B37" s="314"/>
      <c r="C37" s="314"/>
      <c r="D37" s="314"/>
      <c r="E37" s="7"/>
      <c r="F37" s="7"/>
      <c r="G37" s="7"/>
    </row>
    <row r="38" spans="1:7">
      <c r="A38" s="317" t="s">
        <v>114</v>
      </c>
      <c r="B38" s="317"/>
      <c r="C38" s="317"/>
      <c r="D38" s="317"/>
      <c r="E38" s="7"/>
      <c r="F38" s="7"/>
      <c r="G38" s="7"/>
    </row>
    <row r="39" spans="1:7">
      <c r="A39" s="316"/>
      <c r="B39" s="316"/>
      <c r="C39" s="316"/>
      <c r="D39" s="316"/>
      <c r="E39" s="7"/>
      <c r="F39" s="7"/>
      <c r="G39" s="7"/>
    </row>
    <row r="40" spans="1:7">
      <c r="A40" s="336"/>
      <c r="B40" s="337"/>
      <c r="C40" s="337"/>
      <c r="D40" s="338"/>
      <c r="E40" s="7"/>
      <c r="F40" s="7"/>
      <c r="G40" s="7"/>
    </row>
    <row r="41" spans="1:7">
      <c r="A41" s="313" t="s">
        <v>119</v>
      </c>
      <c r="B41" s="313"/>
      <c r="C41" s="313"/>
      <c r="D41" s="313"/>
      <c r="E41" s="7"/>
      <c r="F41" s="7"/>
      <c r="G41" s="7"/>
    </row>
    <row r="42" spans="1:7">
      <c r="A42" s="339"/>
      <c r="B42" s="340"/>
      <c r="C42" s="340"/>
      <c r="D42" s="341"/>
      <c r="E42" s="7"/>
      <c r="F42" s="7"/>
      <c r="G42" s="7"/>
    </row>
    <row r="43" spans="1:7">
      <c r="A43" s="254"/>
      <c r="B43" s="254"/>
      <c r="C43" s="254"/>
      <c r="D43" s="254"/>
      <c r="E43" s="7"/>
      <c r="F43" s="7"/>
      <c r="G43" s="7"/>
    </row>
    <row r="44" spans="1:7">
      <c r="A44" s="297" t="s">
        <v>30</v>
      </c>
      <c r="B44" s="297"/>
      <c r="C44" s="297"/>
      <c r="D44" s="297"/>
      <c r="E44" s="7"/>
      <c r="F44" s="7"/>
      <c r="G44" s="7"/>
    </row>
    <row r="45" spans="1:7">
      <c r="A45" s="298"/>
      <c r="B45" s="298"/>
      <c r="C45" s="298"/>
      <c r="D45" s="298"/>
      <c r="E45" s="7"/>
      <c r="F45" s="7"/>
      <c r="G45" s="7"/>
    </row>
    <row r="46" spans="1:7">
      <c r="A46" s="251"/>
      <c r="B46" s="251"/>
      <c r="C46" s="251"/>
      <c r="D46" s="251"/>
      <c r="E46" s="7"/>
      <c r="F46" s="7"/>
      <c r="G46" s="7"/>
    </row>
    <row r="47" spans="1:7" ht="22.5" customHeight="1">
      <c r="A47" s="294" t="s">
        <v>125</v>
      </c>
      <c r="B47" s="294"/>
      <c r="C47" s="294"/>
      <c r="D47" s="294"/>
      <c r="E47" s="7"/>
      <c r="F47" s="7"/>
      <c r="G47" s="7"/>
    </row>
    <row r="48" spans="1:7">
      <c r="A48" s="254"/>
      <c r="B48" s="254"/>
      <c r="C48" s="254"/>
      <c r="D48" s="254"/>
      <c r="E48" s="7"/>
      <c r="F48" s="7"/>
      <c r="G48" s="7"/>
    </row>
    <row r="49" spans="1:7">
      <c r="A49" s="296" t="s">
        <v>50</v>
      </c>
      <c r="B49" s="296"/>
      <c r="C49" s="296"/>
      <c r="D49" s="296"/>
      <c r="E49" s="7"/>
      <c r="F49" s="7"/>
      <c r="G49" s="7"/>
    </row>
    <row r="50" spans="1:7" ht="22.5" customHeight="1">
      <c r="A50" s="260" t="s">
        <v>84</v>
      </c>
      <c r="B50" s="260"/>
      <c r="C50" s="260"/>
      <c r="D50" s="260"/>
      <c r="E50" s="7"/>
      <c r="F50" s="7"/>
      <c r="G50" s="7"/>
    </row>
    <row r="51" spans="1:7">
      <c r="A51" s="251" t="s">
        <v>98</v>
      </c>
      <c r="B51" s="251"/>
      <c r="C51" s="251"/>
      <c r="D51" s="251"/>
      <c r="E51" s="7"/>
      <c r="F51" s="7"/>
      <c r="G51" s="7"/>
    </row>
    <row r="52" spans="1:7">
      <c r="A52" s="264"/>
      <c r="B52" s="264"/>
      <c r="C52" s="264"/>
      <c r="D52" s="264"/>
      <c r="E52" s="7"/>
      <c r="F52" s="7"/>
      <c r="G52" s="7"/>
    </row>
    <row r="53" spans="1:7">
      <c r="A53" s="254" t="s">
        <v>99</v>
      </c>
      <c r="B53" s="254"/>
      <c r="C53" s="254"/>
      <c r="D53" s="254"/>
      <c r="E53" s="7"/>
      <c r="F53" s="7"/>
      <c r="G53" s="7"/>
    </row>
    <row r="54" spans="1:7">
      <c r="A54" s="277"/>
      <c r="B54" s="277"/>
      <c r="C54" s="277"/>
      <c r="D54" s="277"/>
      <c r="E54" s="7"/>
      <c r="F54" s="7"/>
      <c r="G54" s="7"/>
    </row>
    <row r="55" spans="1:7">
      <c r="A55" s="254" t="s">
        <v>97</v>
      </c>
      <c r="B55" s="254"/>
      <c r="C55" s="254"/>
      <c r="D55" s="254"/>
      <c r="E55" s="7"/>
      <c r="F55" s="7"/>
      <c r="G55" s="7"/>
    </row>
  </sheetData>
  <mergeCells count="55">
    <mergeCell ref="A55:D55"/>
    <mergeCell ref="A49:D49"/>
    <mergeCell ref="A50:D50"/>
    <mergeCell ref="A51:D51"/>
    <mergeCell ref="A52:D52"/>
    <mergeCell ref="A53:D53"/>
    <mergeCell ref="A54:D54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4:D34"/>
    <mergeCell ref="A35:D35"/>
    <mergeCell ref="A36:D36"/>
    <mergeCell ref="A37:D37"/>
    <mergeCell ref="A38:D38"/>
    <mergeCell ref="A29:D29"/>
    <mergeCell ref="A30:D30"/>
    <mergeCell ref="A31:D31"/>
    <mergeCell ref="A32:D32"/>
    <mergeCell ref="A33:G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A14:D14"/>
    <mergeCell ref="A15:D15"/>
    <mergeCell ref="A16:D16"/>
    <mergeCell ref="A17:D17"/>
    <mergeCell ref="A18:D18"/>
    <mergeCell ref="A9:D9"/>
    <mergeCell ref="A10:D10"/>
    <mergeCell ref="A11:D11"/>
    <mergeCell ref="A12:D12"/>
    <mergeCell ref="A13:D13"/>
    <mergeCell ref="A6:G6"/>
    <mergeCell ref="A7:D8"/>
    <mergeCell ref="E7:G7"/>
    <mergeCell ref="A1:G1"/>
    <mergeCell ref="A3:G3"/>
    <mergeCell ref="A4:G4"/>
    <mergeCell ref="A5:D5"/>
    <mergeCell ref="E5:G5"/>
  </mergeCells>
  <phoneticPr fontId="9" type="noConversion"/>
  <printOptions horizontalCentered="1"/>
  <pageMargins left="0.47244094488188981" right="0.47244094488188981" top="0.43307086614173229" bottom="0.31496062992125984" header="0.35433070866141736" footer="0.23622047244094491"/>
  <pageSetup paperSize="9" scale="95" orientation="portrait" r:id="rId1"/>
  <headerFooter alignWithMargins="0">
    <oddHeader>&amp;LIDŐSEK OTTHONA</oddHeader>
    <oddFooter>&amp;LVeresegyház, 2013. Február 07.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>
  <dimension ref="A1:O54"/>
  <sheetViews>
    <sheetView topLeftCell="A34" workbookViewId="0">
      <selection activeCell="A54" sqref="A54"/>
    </sheetView>
  </sheetViews>
  <sheetFormatPr defaultRowHeight="12.75"/>
  <cols>
    <col min="1" max="1" width="44" customWidth="1"/>
    <col min="2" max="3" width="12.7109375" customWidth="1"/>
    <col min="4" max="4" width="12.140625" customWidth="1"/>
    <col min="5" max="5" width="13.57031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</cols>
  <sheetData>
    <row r="1" spans="1:15" ht="12.75" customHeight="1">
      <c r="A1" s="349" t="s">
        <v>353</v>
      </c>
      <c r="B1" s="349"/>
      <c r="C1" s="349"/>
      <c r="D1" s="349"/>
      <c r="E1" s="349"/>
    </row>
    <row r="2" spans="1:15" ht="18" customHeight="1">
      <c r="A2" s="278" t="s">
        <v>178</v>
      </c>
      <c r="B2" s="278"/>
      <c r="C2" s="278"/>
      <c r="D2" s="278"/>
      <c r="E2" s="278"/>
      <c r="F2" s="3"/>
      <c r="G2" s="1"/>
    </row>
    <row r="3" spans="1:15" ht="14.25" customHeight="1">
      <c r="A3" s="278" t="s">
        <v>137</v>
      </c>
      <c r="B3" s="278"/>
      <c r="C3" s="278"/>
      <c r="D3" s="278"/>
      <c r="E3" s="278"/>
      <c r="F3" s="3"/>
      <c r="G3" s="1"/>
    </row>
    <row r="4" spans="1:15" ht="15" customHeight="1">
      <c r="A4" s="350" t="s">
        <v>2</v>
      </c>
      <c r="B4" s="350"/>
      <c r="C4" s="350"/>
      <c r="D4" s="350"/>
      <c r="E4" s="350"/>
      <c r="F4" s="3"/>
      <c r="G4" s="6"/>
    </row>
    <row r="5" spans="1:15" ht="15" customHeight="1">
      <c r="A5" s="290" t="s">
        <v>7</v>
      </c>
      <c r="B5" s="290" t="s">
        <v>5</v>
      </c>
      <c r="C5" s="289" t="s">
        <v>157</v>
      </c>
      <c r="D5" s="289" t="s">
        <v>31</v>
      </c>
      <c r="E5" s="290" t="s">
        <v>10</v>
      </c>
    </row>
    <row r="6" spans="1:15" ht="10.5" customHeight="1">
      <c r="A6" s="290"/>
      <c r="B6" s="327"/>
      <c r="C6" s="289"/>
      <c r="D6" s="289"/>
      <c r="E6" s="290"/>
    </row>
    <row r="7" spans="1:15" ht="13.5" customHeight="1">
      <c r="A7" s="17" t="s">
        <v>32</v>
      </c>
      <c r="B7" s="98">
        <f>+'7. Önk.M-F.kiad.össz.'!D7</f>
        <v>23050</v>
      </c>
      <c r="C7" s="98">
        <f>+'8.PH.M-F.kiad.össz.'!E8</f>
        <v>209873</v>
      </c>
      <c r="D7" s="88">
        <f>+'9.Ktv-i szervek.kiad.össz.'!E8</f>
        <v>779508</v>
      </c>
      <c r="E7" s="88">
        <f>SUM(B7:D7)</f>
        <v>1012431</v>
      </c>
      <c r="F7" s="2"/>
      <c r="G7" s="2"/>
      <c r="I7" s="2"/>
      <c r="J7" s="2"/>
      <c r="K7" s="2"/>
      <c r="L7" s="2"/>
      <c r="M7" s="2"/>
      <c r="O7" s="2"/>
    </row>
    <row r="8" spans="1:15" ht="13.5" customHeight="1">
      <c r="A8" s="19" t="s">
        <v>37</v>
      </c>
      <c r="B8" s="98">
        <f>+'7. Önk.M-F.kiad.össz.'!D8</f>
        <v>6792</v>
      </c>
      <c r="C8" s="98">
        <f>+'8.PH.M-F.kiad.össz.'!E9</f>
        <v>52294</v>
      </c>
      <c r="D8" s="88">
        <f>+'9.Ktv-i szervek.kiad.össz.'!E9</f>
        <v>205572</v>
      </c>
      <c r="E8" s="88">
        <f t="shared" ref="E8:E15" si="0">SUM(B8:D8)</f>
        <v>264658</v>
      </c>
      <c r="F8" s="2"/>
      <c r="G8" s="2"/>
      <c r="I8" s="2"/>
      <c r="J8" s="2"/>
      <c r="K8" s="2"/>
      <c r="L8" s="2"/>
      <c r="M8" s="2"/>
      <c r="O8" s="2"/>
    </row>
    <row r="9" spans="1:15" ht="13.5" customHeight="1">
      <c r="A9" s="17" t="s">
        <v>33</v>
      </c>
      <c r="B9" s="98">
        <f>+'7. Önk.M-F.kiad.össz.'!D9</f>
        <v>423523</v>
      </c>
      <c r="C9" s="98">
        <f>+'8.PH.M-F.kiad.össz.'!E10</f>
        <v>116563</v>
      </c>
      <c r="D9" s="88">
        <f>+'9.Ktv-i szervek.kiad.össz.'!E10</f>
        <v>1061570</v>
      </c>
      <c r="E9" s="88">
        <f t="shared" si="0"/>
        <v>1601656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5" t="s">
        <v>34</v>
      </c>
      <c r="B10" s="98">
        <f>+'7. Önk.M-F.kiad.össz.'!D10</f>
        <v>10500</v>
      </c>
      <c r="C10" s="98">
        <f>+'8.PH.M-F.kiad.össz.'!E11</f>
        <v>0</v>
      </c>
      <c r="D10" s="88">
        <f>+'9.Ktv-i szervek.kiad.össz.'!E11</f>
        <v>0</v>
      </c>
      <c r="E10" s="88">
        <f t="shared" si="0"/>
        <v>10500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7" t="s">
        <v>45</v>
      </c>
      <c r="B11" s="98">
        <f>+'7. Önk.M-F.kiad.össz.'!D11</f>
        <v>499044</v>
      </c>
      <c r="C11" s="98">
        <f>+'8.PH.M-F.kiad.össz.'!E12</f>
        <v>57276</v>
      </c>
      <c r="D11" s="88">
        <f>+'9.Ktv-i szervek.kiad.össz.'!E12</f>
        <v>23808</v>
      </c>
      <c r="E11" s="88">
        <f t="shared" si="0"/>
        <v>580128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7" t="s">
        <v>162</v>
      </c>
      <c r="B12" s="98">
        <f>+'7. Önk.M-F.kiad.össz.'!D12</f>
        <v>32000</v>
      </c>
      <c r="C12" s="98">
        <f>+'8.PH.M-F.kiad.össz.'!E13</f>
        <v>0</v>
      </c>
      <c r="D12" s="88">
        <f>+'9.Ktv-i szervek.kiad.össz.'!E13</f>
        <v>0</v>
      </c>
      <c r="E12" s="88">
        <f t="shared" si="0"/>
        <v>32000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1" t="s">
        <v>39</v>
      </c>
      <c r="B13" s="98">
        <f>+'7. Önk.M-F.kiad.össz.'!D13</f>
        <v>60983</v>
      </c>
      <c r="C13" s="98">
        <f>+'8.PH.M-F.kiad.össz.'!E14</f>
        <v>0</v>
      </c>
      <c r="D13" s="88">
        <f>+'9.Ktv-i szervek.kiad.össz.'!E14</f>
        <v>0</v>
      </c>
      <c r="E13" s="88">
        <f t="shared" si="0"/>
        <v>60983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37" t="s">
        <v>44</v>
      </c>
      <c r="B14" s="98">
        <f>+'7. Önk.M-F.kiad.össz.'!D14</f>
        <v>26786</v>
      </c>
      <c r="C14" s="98">
        <f>+'8.PH.M-F.kiad.össz.'!E15</f>
        <v>57276</v>
      </c>
      <c r="D14" s="88">
        <f>+'9.Ktv-i szervek.kiad.össz.'!E15</f>
        <v>0</v>
      </c>
      <c r="E14" s="88">
        <f t="shared" si="0"/>
        <v>84062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5" t="s">
        <v>163</v>
      </c>
      <c r="B15" s="98">
        <f>+'7. Önk.M-F.kiad.össz.'!D15</f>
        <v>379275</v>
      </c>
      <c r="C15" s="98">
        <f>+'8.PH.M-F.kiad.össz.'!E16</f>
        <v>0</v>
      </c>
      <c r="D15" s="88">
        <f>+'9.Ktv-i szervek.kiad.össz.'!E16</f>
        <v>0</v>
      </c>
      <c r="E15" s="88">
        <f t="shared" si="0"/>
        <v>379275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B16" s="98"/>
      <c r="C16" s="20"/>
      <c r="D16" s="13"/>
      <c r="E16" s="13"/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/>
      <c r="B17" s="98"/>
      <c r="C17" s="20"/>
      <c r="D17" s="13"/>
      <c r="E17" s="13"/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3" t="s">
        <v>166</v>
      </c>
      <c r="B18" s="98">
        <f>+'7. Önk.M-F.kiad.össz.'!D18</f>
        <v>219178</v>
      </c>
      <c r="C18" s="98">
        <f>+'8.PH.M-F.kiad.össz.'!E19</f>
        <v>0</v>
      </c>
      <c r="D18" s="88">
        <f>+'9.Ktv-i szervek.kiad.össz.'!E19</f>
        <v>0</v>
      </c>
      <c r="E18" s="88">
        <f>SUM(B18:D18)</f>
        <v>219178</v>
      </c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3" t="s">
        <v>167</v>
      </c>
      <c r="B19" s="98">
        <f>+'7. Önk.M-F.kiad.össz.'!D19</f>
        <v>0</v>
      </c>
      <c r="C19" s="98">
        <f>+'8.PH.M-F.kiad.össz.'!E20</f>
        <v>0</v>
      </c>
      <c r="D19" s="88">
        <f>+'9.Ktv-i szervek.kiad.össz.'!E20</f>
        <v>0</v>
      </c>
      <c r="E19" s="88">
        <f>SUM(B19:D19)</f>
        <v>0</v>
      </c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6" t="s">
        <v>48</v>
      </c>
      <c r="B20" s="99">
        <f>+B19+B18+B11+B10+B9+B8+B7</f>
        <v>1182087</v>
      </c>
      <c r="C20" s="99">
        <f>+C19+C18+C11+C10+C9+C8+C7</f>
        <v>436006</v>
      </c>
      <c r="D20" s="99">
        <f>+D19+D18+D11+D10+D9+D8+D7</f>
        <v>2070458</v>
      </c>
      <c r="E20" s="99">
        <f>+E19+E18+E11+E10+E9+E8+E7</f>
        <v>3688551</v>
      </c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53"/>
      <c r="B21" s="20"/>
      <c r="C21" s="20"/>
      <c r="D21" s="13"/>
      <c r="E21" s="13"/>
      <c r="F21" s="2"/>
      <c r="G21" s="2"/>
      <c r="I21" s="2"/>
      <c r="J21" s="2"/>
      <c r="K21" s="2"/>
      <c r="L21" s="2"/>
      <c r="M21" s="2"/>
      <c r="O21" s="2"/>
    </row>
    <row r="22" spans="1:15" ht="13.5" customHeight="1">
      <c r="A22" s="49" t="s">
        <v>51</v>
      </c>
      <c r="B22" s="98">
        <f>+'7. Önk.M-F.kiad.össz.'!D22</f>
        <v>0</v>
      </c>
      <c r="C22" s="98">
        <f>+'8.PH.M-F.kiad.össz.'!E23</f>
        <v>0</v>
      </c>
      <c r="D22" s="13"/>
      <c r="E22" s="88">
        <f>SUM(B22:D22)</f>
        <v>0</v>
      </c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49" t="s">
        <v>79</v>
      </c>
      <c r="B23" s="98">
        <f>+'7. Önk.M-F.kiad.össz.'!D23</f>
        <v>0</v>
      </c>
      <c r="C23" s="55" t="s">
        <v>171</v>
      </c>
      <c r="D23" s="18" t="s">
        <v>171</v>
      </c>
      <c r="E23" s="88">
        <f>SUM(B23:D23)</f>
        <v>0</v>
      </c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50" t="s">
        <v>59</v>
      </c>
      <c r="B24" s="98">
        <f>+'7. Önk.M-F.kiad.össz.'!D24</f>
        <v>1487736</v>
      </c>
      <c r="C24" s="55" t="s">
        <v>171</v>
      </c>
      <c r="D24" s="18" t="s">
        <v>171</v>
      </c>
      <c r="E24" s="88">
        <f>SUM(B24:D24)</f>
        <v>1487736</v>
      </c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49" t="s">
        <v>58</v>
      </c>
      <c r="B25" s="98">
        <f>+'7. Önk.M-F.kiad.össz.'!D25</f>
        <v>1606524</v>
      </c>
      <c r="C25" s="55" t="s">
        <v>171</v>
      </c>
      <c r="D25" s="18" t="s">
        <v>171</v>
      </c>
      <c r="E25" s="88">
        <f>SUM(B25:D25)</f>
        <v>1606524</v>
      </c>
      <c r="F25" s="2"/>
      <c r="G25" s="2"/>
      <c r="I25" s="2"/>
      <c r="J25" s="2"/>
      <c r="K25" s="2"/>
      <c r="L25" s="2"/>
      <c r="M25" s="2"/>
      <c r="O25" s="2"/>
    </row>
    <row r="26" spans="1:15" ht="13.5" customHeight="1">
      <c r="A26" s="51"/>
      <c r="B26" s="54"/>
      <c r="C26" s="20"/>
      <c r="D26" s="13"/>
      <c r="E26" s="13"/>
      <c r="F26" s="2"/>
      <c r="G26" s="2"/>
      <c r="I26" s="2"/>
      <c r="J26" s="2"/>
      <c r="K26" s="2"/>
      <c r="L26" s="2"/>
      <c r="M26" s="2"/>
      <c r="O26" s="2"/>
    </row>
    <row r="27" spans="1:15" ht="13.5" customHeight="1">
      <c r="A27" s="52" t="s">
        <v>62</v>
      </c>
      <c r="B27" s="87">
        <f>SUM(B22:B26)</f>
        <v>3094260</v>
      </c>
      <c r="C27" s="87">
        <f>SUM(C22:C26)</f>
        <v>0</v>
      </c>
      <c r="D27" s="87">
        <f>SUM(D22:D26)</f>
        <v>0</v>
      </c>
      <c r="E27" s="87">
        <f>SUM(E22:E26)</f>
        <v>3094260</v>
      </c>
      <c r="F27" s="2"/>
      <c r="G27" s="2"/>
      <c r="I27" s="2"/>
      <c r="J27" s="2"/>
      <c r="K27" s="2"/>
      <c r="L27" s="2"/>
      <c r="M27" s="2"/>
      <c r="O27" s="2"/>
    </row>
    <row r="28" spans="1:15">
      <c r="A28" s="52"/>
      <c r="B28" s="30"/>
      <c r="C28" s="13"/>
      <c r="D28" s="13"/>
      <c r="E28" s="13"/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52" t="s">
        <v>64</v>
      </c>
      <c r="B29" s="87">
        <f>+B27+B20</f>
        <v>4276347</v>
      </c>
      <c r="C29" s="87">
        <f>+C27+C20</f>
        <v>436006</v>
      </c>
      <c r="D29" s="87">
        <f>+D27+D20</f>
        <v>2070458</v>
      </c>
      <c r="E29" s="87">
        <f>+E27+E20</f>
        <v>6782811</v>
      </c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9"/>
      <c r="B30" s="34"/>
      <c r="C30" s="13"/>
      <c r="D30" s="13"/>
      <c r="E30" s="13"/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49" t="s">
        <v>42</v>
      </c>
      <c r="B31" s="86">
        <f>+'7. Önk.M-F.kiad.össz.'!D32</f>
        <v>847397</v>
      </c>
      <c r="C31" s="88">
        <f>+'8.PH.M-F.kiad.össz.'!E30</f>
        <v>0</v>
      </c>
      <c r="D31" s="88">
        <f>+'9.Ktv-i szervek.kiad.össz.'!E30</f>
        <v>254</v>
      </c>
      <c r="E31" s="88">
        <f>SUM(B31:D31)</f>
        <v>847651</v>
      </c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49" t="s">
        <v>43</v>
      </c>
      <c r="B32" s="86">
        <f>+'7. Önk.M-F.kiad.össz.'!D33</f>
        <v>25400</v>
      </c>
      <c r="C32" s="88">
        <f>+'8.PH.M-F.kiad.össz.'!E31</f>
        <v>0</v>
      </c>
      <c r="D32" s="88">
        <f>+'9.Ktv-i szervek.kiad.össz.'!E31</f>
        <v>0</v>
      </c>
      <c r="E32" s="88">
        <f t="shared" ref="E32:E37" si="1">SUM(B32:D32)</f>
        <v>25400</v>
      </c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7" t="s">
        <v>46</v>
      </c>
      <c r="B33" s="86">
        <f>SUM(B34:B37)</f>
        <v>98627</v>
      </c>
      <c r="C33" s="88">
        <f>+'8.PH.M-F.kiad.össz.'!E32</f>
        <v>0</v>
      </c>
      <c r="D33" s="88">
        <f>SUM(D34:D37)</f>
        <v>17754</v>
      </c>
      <c r="E33" s="88">
        <f t="shared" si="1"/>
        <v>116381</v>
      </c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7" t="s">
        <v>162</v>
      </c>
      <c r="B34" s="86">
        <f>+'7. Önk.M-F.kiad.össz.'!D35</f>
        <v>57670</v>
      </c>
      <c r="C34" s="88">
        <f>+'8.PH.M-F.kiad.össz.'!E33</f>
        <v>0</v>
      </c>
      <c r="D34" s="88">
        <f>+'9.Ktv-i szervek.kiad.össz.'!E33</f>
        <v>17754</v>
      </c>
      <c r="E34" s="88">
        <f t="shared" si="1"/>
        <v>75424</v>
      </c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11" t="s">
        <v>36</v>
      </c>
      <c r="B35" s="86">
        <f>+'7. Önk.M-F.kiad.össz.'!D36</f>
        <v>32000</v>
      </c>
      <c r="C35" s="88">
        <f>+'8.PH.M-F.kiad.össz.'!E34</f>
        <v>0</v>
      </c>
      <c r="D35" s="88">
        <f>+'9.Ktv-i szervek.kiad.össz.'!E34</f>
        <v>0</v>
      </c>
      <c r="E35" s="88">
        <f t="shared" si="1"/>
        <v>32000</v>
      </c>
      <c r="F35" s="2"/>
      <c r="G35" s="2"/>
      <c r="I35" s="2"/>
    </row>
    <row r="36" spans="1:15" ht="13.5" customHeight="1">
      <c r="A36" s="11" t="s">
        <v>165</v>
      </c>
      <c r="B36" s="86">
        <f>+'7. Önk.M-F.kiad.össz.'!D37</f>
        <v>0</v>
      </c>
      <c r="C36" s="88">
        <v>0</v>
      </c>
      <c r="D36" s="88">
        <f>+'9.Ktv-i szervek.kiad.össz.'!E35</f>
        <v>0</v>
      </c>
      <c r="E36" s="88">
        <f t="shared" si="1"/>
        <v>0</v>
      </c>
      <c r="F36" s="2"/>
      <c r="G36" s="2"/>
      <c r="I36" s="2"/>
    </row>
    <row r="37" spans="1:15" ht="13.5" customHeight="1">
      <c r="A37" s="15" t="s">
        <v>250</v>
      </c>
      <c r="B37" s="86">
        <f>+'7. Önk.M-F.kiad.össz.'!D38</f>
        <v>8957</v>
      </c>
      <c r="C37" s="88">
        <v>0</v>
      </c>
      <c r="D37" s="88">
        <f>+'9.Ktv-i szervek.kiad.össz.'!E36</f>
        <v>0</v>
      </c>
      <c r="E37" s="88">
        <f t="shared" si="1"/>
        <v>8957</v>
      </c>
      <c r="F37" s="2"/>
      <c r="G37" s="2"/>
      <c r="I37" s="2"/>
    </row>
    <row r="38" spans="1:15" ht="13.5" customHeight="1">
      <c r="A38" s="15"/>
      <c r="B38" s="69"/>
      <c r="C38" s="69"/>
      <c r="D38" s="84"/>
      <c r="E38" s="84"/>
      <c r="F38" s="2"/>
      <c r="G38" s="2"/>
      <c r="I38" s="2"/>
    </row>
    <row r="39" spans="1:15" ht="13.5" customHeight="1">
      <c r="A39" s="13" t="s">
        <v>169</v>
      </c>
      <c r="B39" s="86">
        <f>+'7. Önk.M-F.kiad.össz.'!D40</f>
        <v>200000</v>
      </c>
      <c r="C39" s="86">
        <f>+'8.PH.M-F.kiad.össz.'!E36</f>
        <v>0</v>
      </c>
      <c r="D39" s="88">
        <f>+'9.Ktv-i szervek.kiad.össz.'!E36</f>
        <v>0</v>
      </c>
      <c r="E39" s="88">
        <f>SUM(B39:D39)</f>
        <v>200000</v>
      </c>
      <c r="F39" s="2"/>
      <c r="G39" s="2"/>
      <c r="I39" s="2"/>
    </row>
    <row r="40" spans="1:15" ht="13.5" customHeight="1">
      <c r="A40" s="13" t="s">
        <v>170</v>
      </c>
      <c r="B40" s="86">
        <f>+'7. Önk.M-F.kiad.össz.'!D41</f>
        <v>0</v>
      </c>
      <c r="C40" s="86">
        <f>+'8.PH.M-F.kiad.össz.'!E37</f>
        <v>0</v>
      </c>
      <c r="D40" s="88">
        <f>+'9.Ktv-i szervek.kiad.össz.'!E37</f>
        <v>0</v>
      </c>
      <c r="E40" s="88">
        <f>SUM(B40:D40)</f>
        <v>0</v>
      </c>
      <c r="F40" s="2"/>
      <c r="G40" s="2"/>
      <c r="I40" s="2"/>
    </row>
    <row r="41" spans="1:15" ht="13.5" customHeight="1">
      <c r="A41" s="7"/>
      <c r="B41" s="25"/>
      <c r="C41" s="25"/>
      <c r="D41" s="26"/>
      <c r="E41" s="26"/>
      <c r="F41" s="2"/>
      <c r="G41" s="2"/>
      <c r="I41" s="2"/>
    </row>
    <row r="42" spans="1:15" ht="13.5" customHeight="1">
      <c r="A42" s="30" t="s">
        <v>172</v>
      </c>
      <c r="B42" s="87">
        <f>+B40+B39+B33+B32+B31</f>
        <v>1171424</v>
      </c>
      <c r="C42" s="87">
        <f>+C40+C39+C33+C32+C31</f>
        <v>0</v>
      </c>
      <c r="D42" s="87">
        <f>+D40+D39+D33+D32+D31</f>
        <v>18008</v>
      </c>
      <c r="E42" s="87">
        <f>+E40+E39+E33+E32+E31</f>
        <v>1189432</v>
      </c>
      <c r="F42" s="2"/>
      <c r="G42" s="2"/>
      <c r="I42" s="2"/>
    </row>
    <row r="43" spans="1:15" ht="13.5" customHeight="1">
      <c r="A43" s="24"/>
      <c r="B43" s="22"/>
      <c r="C43" s="22"/>
      <c r="D43" s="13"/>
      <c r="E43" s="13"/>
      <c r="F43" s="2"/>
      <c r="G43" s="2"/>
      <c r="I43" s="2"/>
    </row>
    <row r="44" spans="1:15" ht="13.5" customHeight="1">
      <c r="A44" s="21" t="s">
        <v>51</v>
      </c>
      <c r="B44" s="86">
        <f>+'7. Önk.M-F.kiad.össz.'!D45</f>
        <v>0</v>
      </c>
      <c r="C44" s="96">
        <f>+'8.PH.M-F.kiad.össz.'!E41</f>
        <v>0</v>
      </c>
      <c r="D44" s="88">
        <f>+'9.Ktv-i szervek.kiad.össz.'!E41</f>
        <v>0</v>
      </c>
      <c r="E44" s="88">
        <f>SUM(B44:D44)</f>
        <v>0</v>
      </c>
      <c r="F44" s="2"/>
      <c r="G44" s="2"/>
      <c r="I44" s="2"/>
    </row>
    <row r="45" spans="1:15" ht="13.5" customHeight="1">
      <c r="A45" s="57" t="s">
        <v>67</v>
      </c>
      <c r="B45" s="86">
        <f>+'7. Önk.M-F.kiad.össz.'!D46</f>
        <v>0</v>
      </c>
      <c r="C45" s="96">
        <f>+'8.PH.M-F.kiad.össz.'!E42</f>
        <v>0</v>
      </c>
      <c r="D45" s="88">
        <f>+'9.Ktv-i szervek.kiad.össz.'!E42</f>
        <v>0</v>
      </c>
      <c r="E45" s="88">
        <f>SUM(B45:D45)</f>
        <v>0</v>
      </c>
      <c r="F45" s="2"/>
      <c r="G45" s="2"/>
      <c r="I45" s="2"/>
    </row>
    <row r="46" spans="1:15" ht="13.5" customHeight="1">
      <c r="A46" s="29" t="s">
        <v>59</v>
      </c>
      <c r="B46" s="86">
        <f>+'7. Önk.M-F.kiad.össz.'!D47</f>
        <v>18008</v>
      </c>
      <c r="C46" s="55" t="s">
        <v>171</v>
      </c>
      <c r="D46" s="18" t="s">
        <v>171</v>
      </c>
      <c r="E46" s="88">
        <f>SUM(B46:D46)</f>
        <v>18008</v>
      </c>
    </row>
    <row r="47" spans="1:15" ht="13.5" customHeight="1">
      <c r="A47" s="21" t="s">
        <v>68</v>
      </c>
      <c r="B47" s="86">
        <f>+'7. Önk.M-F.kiad.össz.'!D48</f>
        <v>0</v>
      </c>
      <c r="C47" s="44" t="s">
        <v>171</v>
      </c>
      <c r="D47" s="18" t="s">
        <v>171</v>
      </c>
      <c r="E47" s="88">
        <f>SUM(B47:D47)</f>
        <v>0</v>
      </c>
    </row>
    <row r="48" spans="1:15" ht="13.5" customHeight="1">
      <c r="A48" s="21" t="s">
        <v>60</v>
      </c>
      <c r="B48" s="86">
        <f>+'7. Önk.M-F.kiad.össz.'!D49</f>
        <v>10708</v>
      </c>
      <c r="C48" s="55" t="s">
        <v>171</v>
      </c>
      <c r="D48" s="18" t="s">
        <v>171</v>
      </c>
      <c r="E48" s="88">
        <f>SUM(B48:D48)</f>
        <v>10708</v>
      </c>
    </row>
    <row r="49" spans="1:5" ht="13.5" customHeight="1">
      <c r="A49" s="30" t="s">
        <v>70</v>
      </c>
      <c r="B49" s="87">
        <f>SUM(B44:B48)</f>
        <v>28716</v>
      </c>
      <c r="C49" s="87">
        <f>SUM(C44:C48)</f>
        <v>0</v>
      </c>
      <c r="D49" s="87">
        <f>SUM(D44:D48)</f>
        <v>0</v>
      </c>
      <c r="E49" s="87">
        <f>SUM(E44:E48)</f>
        <v>28716</v>
      </c>
    </row>
    <row r="50" spans="1:5" ht="13.5" customHeight="1">
      <c r="A50" s="56"/>
      <c r="B50" s="56"/>
      <c r="C50" s="13"/>
      <c r="D50" s="13"/>
      <c r="E50" s="13"/>
    </row>
    <row r="51" spans="1:5" ht="13.5" customHeight="1">
      <c r="A51" s="30" t="s">
        <v>72</v>
      </c>
      <c r="B51" s="87">
        <f>+B49+B42</f>
        <v>1200140</v>
      </c>
      <c r="C51" s="87">
        <f>+C49+C42</f>
        <v>0</v>
      </c>
      <c r="D51" s="87">
        <f>+D49+D42</f>
        <v>18008</v>
      </c>
      <c r="E51" s="87">
        <f>+E49+E42</f>
        <v>1218148</v>
      </c>
    </row>
    <row r="52" spans="1:5" ht="13.5" customHeight="1">
      <c r="A52" s="238" t="s">
        <v>425</v>
      </c>
      <c r="B52" s="86">
        <v>-1487736</v>
      </c>
      <c r="C52" s="179"/>
      <c r="D52" s="179"/>
      <c r="E52" s="88">
        <f>SUM(B52:D52)</f>
        <v>-1487736</v>
      </c>
    </row>
    <row r="53" spans="1:5" ht="13.5" customHeight="1">
      <c r="A53" s="238" t="s">
        <v>426</v>
      </c>
      <c r="B53" s="86">
        <v>-18008</v>
      </c>
      <c r="C53" s="13"/>
      <c r="D53" s="13"/>
      <c r="E53" s="88">
        <f>SUM(B53:D53)</f>
        <v>-18008</v>
      </c>
    </row>
    <row r="54" spans="1:5" ht="15" customHeight="1">
      <c r="A54" s="23" t="s">
        <v>173</v>
      </c>
      <c r="B54" s="97">
        <f>+B51+B29+B52+B53</f>
        <v>3970743</v>
      </c>
      <c r="C54" s="97">
        <f>+C51+C29</f>
        <v>436006</v>
      </c>
      <c r="D54" s="97">
        <f>+D51+D29</f>
        <v>2088466</v>
      </c>
      <c r="E54" s="97">
        <f>+E51+E29+E52+E53</f>
        <v>6495215</v>
      </c>
    </row>
  </sheetData>
  <mergeCells count="9">
    <mergeCell ref="A2:E2"/>
    <mergeCell ref="A1:E1"/>
    <mergeCell ref="A4:E4"/>
    <mergeCell ref="A5:A6"/>
    <mergeCell ref="C5:C6"/>
    <mergeCell ref="E5:E6"/>
    <mergeCell ref="D5:D6"/>
    <mergeCell ref="B5:B6"/>
    <mergeCell ref="A3:E3"/>
  </mergeCells>
  <phoneticPr fontId="0" type="noConversion"/>
  <printOptions horizontalCentered="1"/>
  <pageMargins left="0.51181102362204722" right="0.39370078740157483" top="0.39370078740157483" bottom="0.31496062992125984" header="0.31496062992125984" footer="0.19685039370078741"/>
  <pageSetup paperSize="9" orientation="portrait" horizontalDpi="300" verticalDpi="300" r:id="rId1"/>
  <headerFooter alignWithMargins="0">
    <oddHeader>&amp;LVeresegyház Város Önkormányzat</oddHeader>
    <oddFooter>&amp;LVeresegyház, 2013. Február 07.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>
  <dimension ref="A1:N59"/>
  <sheetViews>
    <sheetView workbookViewId="0">
      <pane xSplit="1" ySplit="6" topLeftCell="B37" activePane="bottomRight" state="frozen"/>
      <selection activeCell="A2" sqref="A2:E2"/>
      <selection pane="topRight" activeCell="A2" sqref="A2:E2"/>
      <selection pane="bottomLeft" activeCell="A2" sqref="A2:E2"/>
      <selection pane="bottomRight" activeCell="D50" sqref="D50"/>
    </sheetView>
  </sheetViews>
  <sheetFormatPr defaultRowHeight="12.75"/>
  <cols>
    <col min="1" max="1" width="41.42578125" customWidth="1"/>
    <col min="2" max="2" width="11.42578125" customWidth="1"/>
    <col min="3" max="3" width="12.7109375" customWidth="1"/>
    <col min="4" max="4" width="12.140625" customWidth="1"/>
    <col min="5" max="5" width="10.140625" customWidth="1"/>
    <col min="6" max="6" width="9.85546875" customWidth="1"/>
    <col min="7" max="7" width="11.42578125" customWidth="1"/>
    <col min="8" max="8" width="10.140625" customWidth="1"/>
    <col min="9" max="10" width="10" customWidth="1"/>
    <col min="11" max="11" width="9.42578125" customWidth="1"/>
    <col min="12" max="12" width="10.140625" customWidth="1"/>
    <col min="13" max="13" width="11.42578125" customWidth="1"/>
    <col min="14" max="14" width="12.7109375" customWidth="1"/>
  </cols>
  <sheetData>
    <row r="1" spans="1:14" ht="12.75" customHeight="1">
      <c r="A1" s="349" t="s">
        <v>354</v>
      </c>
      <c r="B1" s="349"/>
      <c r="C1" s="349"/>
      <c r="D1" s="349"/>
    </row>
    <row r="2" spans="1:14" ht="18" customHeight="1">
      <c r="A2" s="278" t="s">
        <v>178</v>
      </c>
      <c r="B2" s="278"/>
      <c r="C2" s="278"/>
      <c r="D2" s="278"/>
      <c r="E2" s="3"/>
      <c r="F2" s="1"/>
    </row>
    <row r="3" spans="1:14" ht="14.25" customHeight="1">
      <c r="A3" s="278"/>
      <c r="B3" s="278"/>
      <c r="C3" s="278"/>
      <c r="D3" s="278"/>
      <c r="E3" s="3"/>
      <c r="F3" s="1"/>
    </row>
    <row r="4" spans="1:14" ht="18" customHeight="1">
      <c r="A4" s="61" t="s">
        <v>182</v>
      </c>
      <c r="B4" s="61"/>
      <c r="C4" s="61"/>
      <c r="D4" s="61"/>
      <c r="E4" s="3"/>
      <c r="F4" s="6"/>
    </row>
    <row r="5" spans="1:14" ht="15" customHeight="1">
      <c r="A5" s="326" t="s">
        <v>7</v>
      </c>
      <c r="B5" s="287" t="s">
        <v>174</v>
      </c>
      <c r="C5" s="287" t="s">
        <v>133</v>
      </c>
      <c r="D5" s="287" t="s">
        <v>9</v>
      </c>
    </row>
    <row r="6" spans="1:14" ht="10.5" customHeight="1">
      <c r="A6" s="327"/>
      <c r="B6" s="288"/>
      <c r="C6" s="288"/>
      <c r="D6" s="288"/>
    </row>
    <row r="7" spans="1:14" ht="13.5" customHeight="1">
      <c r="A7" s="17" t="s">
        <v>32</v>
      </c>
      <c r="B7" s="98">
        <f>+' 7.1. Önk.M-F.kiad.köt. '!V8</f>
        <v>20650</v>
      </c>
      <c r="C7" s="98">
        <f>+'7.2.  Önk.M-F.kiad.önk.'!Y8</f>
        <v>2400</v>
      </c>
      <c r="D7" s="88">
        <f>+C7+B7</f>
        <v>23050</v>
      </c>
      <c r="E7" s="2"/>
      <c r="F7" s="2"/>
      <c r="H7" s="2"/>
      <c r="I7" s="2"/>
      <c r="J7" s="2"/>
      <c r="K7" s="2"/>
      <c r="L7" s="2"/>
      <c r="N7" s="2"/>
    </row>
    <row r="8" spans="1:14" ht="13.5" customHeight="1">
      <c r="A8" s="19" t="s">
        <v>37</v>
      </c>
      <c r="B8" s="98">
        <f>+' 7.1. Önk.M-F.kiad.köt. '!V9</f>
        <v>5604</v>
      </c>
      <c r="C8" s="98">
        <f>+'7.2.  Önk.M-F.kiad.önk.'!Y9</f>
        <v>1188</v>
      </c>
      <c r="D8" s="88">
        <f t="shared" ref="D8:D15" si="0">+C8+B8</f>
        <v>6792</v>
      </c>
      <c r="E8" s="2"/>
      <c r="F8" s="2"/>
      <c r="H8" s="2"/>
      <c r="I8" s="2"/>
      <c r="J8" s="2"/>
      <c r="K8" s="2"/>
      <c r="L8" s="2"/>
      <c r="N8" s="2"/>
    </row>
    <row r="9" spans="1:14" ht="13.5" customHeight="1">
      <c r="A9" s="17" t="s">
        <v>33</v>
      </c>
      <c r="B9" s="98">
        <f>+' 7.1. Önk.M-F.kiad.köt. '!V10</f>
        <v>293316</v>
      </c>
      <c r="C9" s="98">
        <f>+'7.2.  Önk.M-F.kiad.önk.'!Y10</f>
        <v>130207</v>
      </c>
      <c r="D9" s="88">
        <f t="shared" si="0"/>
        <v>423523</v>
      </c>
      <c r="E9" s="2"/>
      <c r="F9" s="2"/>
      <c r="H9" s="2"/>
      <c r="I9" s="2"/>
      <c r="J9" s="2"/>
      <c r="K9" s="2"/>
      <c r="L9" s="2"/>
      <c r="N9" s="2"/>
    </row>
    <row r="10" spans="1:14" ht="13.5" customHeight="1">
      <c r="A10" s="15" t="s">
        <v>34</v>
      </c>
      <c r="B10" s="98">
        <f>+' 7.1. Önk.M-F.kiad.köt. '!V11</f>
        <v>0</v>
      </c>
      <c r="C10" s="98">
        <f>+'7.2.  Önk.M-F.kiad.önk.'!Y11</f>
        <v>10500</v>
      </c>
      <c r="D10" s="88">
        <f t="shared" si="0"/>
        <v>10500</v>
      </c>
      <c r="E10" s="2"/>
      <c r="F10" s="2"/>
      <c r="H10" s="2"/>
      <c r="I10" s="2"/>
      <c r="J10" s="2"/>
      <c r="K10" s="2"/>
      <c r="L10" s="2"/>
      <c r="N10" s="2"/>
    </row>
    <row r="11" spans="1:14" ht="13.5" customHeight="1">
      <c r="A11" s="17" t="s">
        <v>45</v>
      </c>
      <c r="B11" s="98">
        <f>SUM(B12:B16)</f>
        <v>83546</v>
      </c>
      <c r="C11" s="98">
        <f>SUM(C12:C15)</f>
        <v>415498</v>
      </c>
      <c r="D11" s="88">
        <f t="shared" si="0"/>
        <v>499044</v>
      </c>
      <c r="E11" s="2"/>
      <c r="F11" s="2"/>
      <c r="H11" s="2"/>
      <c r="I11" s="2"/>
      <c r="J11" s="2"/>
      <c r="K11" s="2"/>
      <c r="L11" s="2"/>
      <c r="N11" s="2"/>
    </row>
    <row r="12" spans="1:14" ht="13.5" customHeight="1">
      <c r="A12" s="17" t="s">
        <v>162</v>
      </c>
      <c r="B12" s="98">
        <f>+' 7.1. Önk.M-F.kiad.köt. '!V13</f>
        <v>32000</v>
      </c>
      <c r="C12" s="98">
        <f>+'7.2.  Önk.M-F.kiad.önk.'!Y13</f>
        <v>0</v>
      </c>
      <c r="D12" s="88">
        <f t="shared" si="0"/>
        <v>32000</v>
      </c>
      <c r="E12" s="2"/>
      <c r="F12" s="2"/>
      <c r="H12" s="2"/>
      <c r="I12" s="2"/>
      <c r="J12" s="2"/>
      <c r="K12" s="2"/>
      <c r="L12" s="2"/>
      <c r="N12" s="2"/>
    </row>
    <row r="13" spans="1:14" ht="13.5" customHeight="1">
      <c r="A13" s="11" t="s">
        <v>39</v>
      </c>
      <c r="B13" s="98">
        <f>+' 7.1. Önk.M-F.kiad.köt. '!V14</f>
        <v>49560</v>
      </c>
      <c r="C13" s="98">
        <f>+'7.2.  Önk.M-F.kiad.önk.'!Y14</f>
        <v>11423</v>
      </c>
      <c r="D13" s="88">
        <f t="shared" si="0"/>
        <v>60983</v>
      </c>
      <c r="E13" s="2"/>
      <c r="F13" s="2"/>
      <c r="H13" s="2"/>
      <c r="I13" s="2"/>
      <c r="J13" s="2"/>
      <c r="K13" s="2"/>
      <c r="L13" s="2"/>
      <c r="N13" s="2"/>
    </row>
    <row r="14" spans="1:14" ht="13.5" customHeight="1">
      <c r="A14" s="37" t="s">
        <v>44</v>
      </c>
      <c r="B14" s="98">
        <f>+' 7.1. Önk.M-F.kiad.köt. '!V15</f>
        <v>1986</v>
      </c>
      <c r="C14" s="98">
        <f>+'7.2.  Önk.M-F.kiad.önk.'!Y15</f>
        <v>24800</v>
      </c>
      <c r="D14" s="88">
        <f t="shared" si="0"/>
        <v>26786</v>
      </c>
      <c r="E14" s="2"/>
      <c r="F14" s="2"/>
      <c r="H14" s="2"/>
      <c r="I14" s="2"/>
      <c r="J14" s="2"/>
      <c r="K14" s="2"/>
      <c r="L14" s="2"/>
      <c r="N14" s="2"/>
    </row>
    <row r="15" spans="1:14" ht="13.5" customHeight="1">
      <c r="A15" s="15" t="s">
        <v>163</v>
      </c>
      <c r="B15" s="98">
        <f>+' 7.1. Önk.M-F.kiad.köt. '!V16</f>
        <v>0</v>
      </c>
      <c r="C15" s="98">
        <f>+'7.2.  Önk.M-F.kiad.önk.'!Y16</f>
        <v>379275</v>
      </c>
      <c r="D15" s="88">
        <f t="shared" si="0"/>
        <v>379275</v>
      </c>
      <c r="E15" s="2"/>
      <c r="F15" s="2"/>
      <c r="H15" s="2"/>
      <c r="I15" s="2"/>
      <c r="J15" s="2"/>
      <c r="K15" s="2"/>
      <c r="L15" s="2"/>
      <c r="N15" s="2"/>
    </row>
    <row r="16" spans="1:14" ht="13.5" customHeight="1">
      <c r="A16" s="15"/>
      <c r="B16" s="98"/>
      <c r="C16" s="20"/>
      <c r="D16" s="13"/>
      <c r="E16" s="2"/>
      <c r="F16" s="2"/>
      <c r="H16" s="2"/>
      <c r="I16" s="2"/>
      <c r="J16" s="2"/>
      <c r="K16" s="2"/>
      <c r="L16" s="2"/>
      <c r="N16" s="2"/>
    </row>
    <row r="17" spans="1:14" ht="13.5" customHeight="1">
      <c r="A17" s="15"/>
      <c r="B17" s="20"/>
      <c r="C17" s="20"/>
      <c r="D17" s="13"/>
      <c r="E17" s="2"/>
      <c r="F17" s="2"/>
      <c r="H17" s="2"/>
      <c r="I17" s="2"/>
      <c r="J17" s="2"/>
      <c r="K17" s="2"/>
      <c r="L17" s="2"/>
      <c r="N17" s="2"/>
    </row>
    <row r="18" spans="1:14" ht="13.5" customHeight="1">
      <c r="A18" s="13" t="s">
        <v>166</v>
      </c>
      <c r="B18" s="98">
        <f>+' 7.1. Önk.M-F.kiad.köt. '!V19</f>
        <v>0</v>
      </c>
      <c r="C18" s="98">
        <f>+'7.2.  Önk.M-F.kiad.önk.'!Y19</f>
        <v>219178</v>
      </c>
      <c r="D18" s="88">
        <f>+C18+B18</f>
        <v>219178</v>
      </c>
      <c r="E18" s="2"/>
      <c r="F18" s="2"/>
      <c r="H18" s="2"/>
      <c r="I18" s="2"/>
      <c r="J18" s="2"/>
      <c r="K18" s="2"/>
      <c r="L18" s="2"/>
      <c r="N18" s="2"/>
    </row>
    <row r="19" spans="1:14" ht="13.5" customHeight="1">
      <c r="A19" s="13" t="s">
        <v>167</v>
      </c>
      <c r="B19" s="98">
        <f>+' 7.1. Önk.M-F.kiad.köt. '!V20</f>
        <v>0</v>
      </c>
      <c r="C19" s="98">
        <f>+'7.2.  Önk.M-F.kiad.önk.'!Y20</f>
        <v>0</v>
      </c>
      <c r="D19" s="88">
        <f>+C19+B19</f>
        <v>0</v>
      </c>
      <c r="E19" s="2"/>
      <c r="F19" s="2"/>
      <c r="H19" s="2"/>
      <c r="I19" s="2"/>
      <c r="J19" s="2"/>
      <c r="K19" s="2"/>
      <c r="L19" s="2"/>
      <c r="N19" s="2"/>
    </row>
    <row r="20" spans="1:14" ht="13.5" customHeight="1">
      <c r="A20" s="16" t="s">
        <v>48</v>
      </c>
      <c r="B20" s="99">
        <f>+B19+B18+B11+B10+B9+B8+B7</f>
        <v>403116</v>
      </c>
      <c r="C20" s="99">
        <f>+C19+C18+C11+C10+C9+C8+C7</f>
        <v>778971</v>
      </c>
      <c r="D20" s="99">
        <f>+D19+D18+D11+D10+D9+D8+D7</f>
        <v>1182087</v>
      </c>
      <c r="E20" s="2"/>
      <c r="F20" s="2"/>
      <c r="H20" s="2"/>
      <c r="I20" s="2"/>
      <c r="J20" s="2"/>
      <c r="K20" s="2"/>
      <c r="L20" s="2"/>
      <c r="N20" s="2"/>
    </row>
    <row r="21" spans="1:14" ht="13.5" customHeight="1">
      <c r="A21" s="53"/>
      <c r="B21" s="20"/>
      <c r="C21" s="20"/>
      <c r="D21" s="13"/>
      <c r="E21" s="2"/>
      <c r="F21" s="2"/>
      <c r="H21" s="2"/>
      <c r="I21" s="2"/>
      <c r="J21" s="2"/>
      <c r="K21" s="2"/>
      <c r="L21" s="2"/>
      <c r="N21" s="2"/>
    </row>
    <row r="22" spans="1:14" ht="13.5" customHeight="1">
      <c r="A22" s="49" t="s">
        <v>51</v>
      </c>
      <c r="B22" s="21">
        <f>+' 7.1. Önk.M-F.kiad.köt. '!V23</f>
        <v>0</v>
      </c>
      <c r="C22" s="73">
        <f>+'7.2.  Önk.M-F.kiad.önk.'!Y23</f>
        <v>0</v>
      </c>
      <c r="D22" s="13">
        <f>+C22+B22</f>
        <v>0</v>
      </c>
      <c r="E22" s="2"/>
      <c r="F22" s="2"/>
      <c r="H22" s="2"/>
      <c r="I22" s="2"/>
      <c r="J22" s="2"/>
      <c r="K22" s="2"/>
      <c r="L22" s="2"/>
      <c r="N22" s="2"/>
    </row>
    <row r="23" spans="1:14" ht="13.5" customHeight="1">
      <c r="A23" s="49" t="s">
        <v>79</v>
      </c>
      <c r="B23" s="73">
        <f>+' 7.1. Önk.M-F.kiad.köt. '!V24</f>
        <v>0</v>
      </c>
      <c r="C23" s="73">
        <f>+'7.2.  Önk.M-F.kiad.önk.'!Y24</f>
        <v>0</v>
      </c>
      <c r="D23" s="84">
        <f>+C23+B23</f>
        <v>0</v>
      </c>
      <c r="E23" s="2"/>
      <c r="F23" s="2"/>
      <c r="H23" s="2"/>
      <c r="I23" s="2"/>
      <c r="J23" s="2"/>
      <c r="K23" s="2"/>
      <c r="L23" s="2"/>
      <c r="N23" s="2"/>
    </row>
    <row r="24" spans="1:14" ht="13.5" customHeight="1">
      <c r="A24" s="50" t="s">
        <v>59</v>
      </c>
      <c r="B24" s="98">
        <f>+' 7.1. Önk.M-F.kiad.köt. '!V25</f>
        <v>1487736</v>
      </c>
      <c r="C24" s="73">
        <f>+'7.2.  Önk.M-F.kiad.önk.'!Y25</f>
        <v>0</v>
      </c>
      <c r="D24" s="98">
        <f>+C24+B24</f>
        <v>1487736</v>
      </c>
      <c r="E24" s="2"/>
      <c r="F24" s="2"/>
      <c r="H24" s="2"/>
      <c r="I24" s="2"/>
      <c r="J24" s="2"/>
      <c r="K24" s="2"/>
      <c r="L24" s="2"/>
      <c r="N24" s="2"/>
    </row>
    <row r="25" spans="1:14" ht="13.5" customHeight="1">
      <c r="A25" s="49" t="s">
        <v>58</v>
      </c>
      <c r="B25" s="73">
        <f>+' 7.1. Önk.M-F.kiad.köt. '!V26</f>
        <v>0</v>
      </c>
      <c r="C25" s="98">
        <f>+'7.2.  Önk.M-F.kiad.önk.'!Y26</f>
        <v>1606524</v>
      </c>
      <c r="D25" s="98">
        <f>+C25+B25</f>
        <v>1606524</v>
      </c>
      <c r="E25" s="2"/>
      <c r="F25" s="2"/>
      <c r="H25" s="2"/>
      <c r="I25" s="2"/>
      <c r="J25" s="2"/>
      <c r="K25" s="2"/>
      <c r="L25" s="2"/>
      <c r="N25" s="2"/>
    </row>
    <row r="26" spans="1:14" ht="13.5" customHeight="1">
      <c r="A26" s="51"/>
      <c r="B26" s="54"/>
      <c r="C26" s="20"/>
      <c r="D26" s="13"/>
      <c r="E26" s="2"/>
      <c r="F26" s="2"/>
      <c r="H26" s="2"/>
      <c r="I26" s="2"/>
      <c r="J26" s="2"/>
      <c r="K26" s="2"/>
      <c r="L26" s="2"/>
      <c r="N26" s="2"/>
    </row>
    <row r="27" spans="1:14" ht="13.5" customHeight="1">
      <c r="A27" s="52" t="s">
        <v>62</v>
      </c>
      <c r="B27" s="99">
        <f>SUM(B22:B26)</f>
        <v>1487736</v>
      </c>
      <c r="C27" s="99">
        <f>SUM(C22:C26)</f>
        <v>1606524</v>
      </c>
      <c r="D27" s="99">
        <f>SUM(D22:D26)</f>
        <v>3094260</v>
      </c>
      <c r="E27" s="2"/>
      <c r="F27" s="2"/>
      <c r="H27" s="2"/>
      <c r="I27" s="2"/>
      <c r="J27" s="2"/>
      <c r="K27" s="2"/>
      <c r="L27" s="2"/>
      <c r="N27" s="2"/>
    </row>
    <row r="28" spans="1:14">
      <c r="A28" s="52"/>
      <c r="B28" s="30"/>
      <c r="C28" s="13"/>
      <c r="D28" s="13"/>
      <c r="E28" s="2"/>
      <c r="F28" s="2"/>
      <c r="H28" s="2"/>
      <c r="I28" s="2"/>
      <c r="J28" s="2"/>
      <c r="K28" s="2"/>
      <c r="L28" s="2"/>
      <c r="N28" s="2"/>
    </row>
    <row r="29" spans="1:14" ht="13.5" customHeight="1">
      <c r="A29" s="30" t="s">
        <v>64</v>
      </c>
      <c r="B29" s="87">
        <f>+B27+B20</f>
        <v>1890852</v>
      </c>
      <c r="C29" s="87">
        <f>+C27+C20</f>
        <v>2385495</v>
      </c>
      <c r="D29" s="87">
        <f>+D27+D20</f>
        <v>4276347</v>
      </c>
      <c r="E29" s="2"/>
      <c r="F29" s="2"/>
      <c r="H29" s="2"/>
      <c r="I29" s="2"/>
      <c r="J29" s="2"/>
      <c r="K29" s="2"/>
      <c r="L29" s="2"/>
      <c r="N29" s="2"/>
    </row>
    <row r="30" spans="1:14" ht="18" customHeight="1">
      <c r="A30" s="60"/>
      <c r="B30" s="60"/>
      <c r="C30" s="38"/>
      <c r="D30" s="38"/>
      <c r="E30" s="2"/>
      <c r="F30" s="2"/>
      <c r="H30" s="2"/>
      <c r="I30" s="2"/>
      <c r="J30" s="2"/>
      <c r="K30" s="2"/>
      <c r="L30" s="2"/>
      <c r="N30" s="2"/>
    </row>
    <row r="31" spans="1:14" ht="16.5" customHeight="1">
      <c r="A31" s="59" t="s">
        <v>183</v>
      </c>
      <c r="B31" s="59"/>
      <c r="C31" s="38"/>
      <c r="D31" s="36" t="s">
        <v>2</v>
      </c>
      <c r="E31" s="2"/>
      <c r="F31" s="2"/>
      <c r="H31" s="2"/>
      <c r="I31" s="2"/>
      <c r="J31" s="2"/>
      <c r="K31" s="2"/>
      <c r="L31" s="2"/>
      <c r="N31" s="2"/>
    </row>
    <row r="32" spans="1:14" ht="13.5" customHeight="1">
      <c r="A32" s="21" t="s">
        <v>42</v>
      </c>
      <c r="B32" s="86">
        <f>+' 7.1. Önk.M-F.kiad.köt. '!V33</f>
        <v>551900</v>
      </c>
      <c r="C32" s="88">
        <f>+'7.2.  Önk.M-F.kiad.önk.'!Y33</f>
        <v>295497</v>
      </c>
      <c r="D32" s="88">
        <f>+C32+B32</f>
        <v>847397</v>
      </c>
      <c r="E32" s="2"/>
      <c r="F32" s="2"/>
      <c r="H32" s="2"/>
      <c r="I32" s="2"/>
      <c r="J32" s="2"/>
      <c r="K32" s="2"/>
      <c r="L32" s="2"/>
      <c r="N32" s="2"/>
    </row>
    <row r="33" spans="1:14" ht="13.5" customHeight="1">
      <c r="A33" s="49" t="s">
        <v>43</v>
      </c>
      <c r="B33" s="86">
        <f>+' 7.1. Önk.M-F.kiad.köt. '!V34</f>
        <v>25400</v>
      </c>
      <c r="C33" s="88">
        <f>+'7.2.  Önk.M-F.kiad.önk.'!Y34</f>
        <v>0</v>
      </c>
      <c r="D33" s="88">
        <f t="shared" ref="D33:D38" si="1">+C33+B33</f>
        <v>25400</v>
      </c>
      <c r="E33" s="2"/>
      <c r="F33" s="2"/>
      <c r="H33" s="2"/>
      <c r="I33" s="2"/>
      <c r="J33" s="2"/>
      <c r="K33" s="2"/>
      <c r="L33" s="2"/>
      <c r="N33" s="2"/>
    </row>
    <row r="34" spans="1:14" ht="13.5" customHeight="1">
      <c r="A34" s="17" t="s">
        <v>46</v>
      </c>
      <c r="B34" s="86">
        <f>+' 7.1. Önk.M-F.kiad.köt. '!V35</f>
        <v>57670</v>
      </c>
      <c r="C34" s="88">
        <f>SUM(C35:C38)</f>
        <v>40957</v>
      </c>
      <c r="D34" s="88">
        <f t="shared" si="1"/>
        <v>98627</v>
      </c>
      <c r="E34" s="2"/>
      <c r="F34" s="2"/>
      <c r="H34" s="2"/>
      <c r="I34" s="2"/>
      <c r="J34" s="2"/>
      <c r="K34" s="2"/>
      <c r="L34" s="2"/>
      <c r="N34" s="2"/>
    </row>
    <row r="35" spans="1:14" ht="13.5" customHeight="1">
      <c r="A35" s="17" t="s">
        <v>162</v>
      </c>
      <c r="B35" s="86">
        <f>+' 7.1. Önk.M-F.kiad.köt. '!V36</f>
        <v>57670</v>
      </c>
      <c r="C35" s="88">
        <f>+'7.2.  Önk.M-F.kiad.önk.'!Y36</f>
        <v>0</v>
      </c>
      <c r="D35" s="88">
        <f t="shared" si="1"/>
        <v>57670</v>
      </c>
      <c r="E35" s="2"/>
      <c r="F35" s="2"/>
      <c r="H35" s="2"/>
      <c r="I35" s="2"/>
      <c r="J35" s="2"/>
      <c r="K35" s="2"/>
      <c r="L35" s="2"/>
      <c r="N35" s="2"/>
    </row>
    <row r="36" spans="1:14" ht="13.5" customHeight="1">
      <c r="A36" s="11" t="s">
        <v>36</v>
      </c>
      <c r="B36" s="86">
        <f>+' 7.1. Önk.M-F.kiad.köt. '!V37</f>
        <v>0</v>
      </c>
      <c r="C36" s="88">
        <f>+'7.2.  Önk.M-F.kiad.önk.'!Y37</f>
        <v>32000</v>
      </c>
      <c r="D36" s="88">
        <f t="shared" si="1"/>
        <v>32000</v>
      </c>
      <c r="E36" s="2"/>
      <c r="F36" s="2"/>
      <c r="H36" s="2"/>
    </row>
    <row r="37" spans="1:14" ht="13.5" customHeight="1">
      <c r="A37" s="11" t="s">
        <v>165</v>
      </c>
      <c r="B37" s="86">
        <f>+' 7.1. Önk.M-F.kiad.köt. '!V38</f>
        <v>0</v>
      </c>
      <c r="C37" s="88">
        <f>+'7.2.  Önk.M-F.kiad.önk.'!Y38</f>
        <v>0</v>
      </c>
      <c r="D37" s="88">
        <f t="shared" si="1"/>
        <v>0</v>
      </c>
      <c r="E37" s="2"/>
      <c r="F37" s="2"/>
      <c r="H37" s="2"/>
    </row>
    <row r="38" spans="1:14" ht="13.5" customHeight="1">
      <c r="A38" s="15" t="s">
        <v>250</v>
      </c>
      <c r="B38" s="86">
        <f>+' 7.1. Önk.M-F.kiad.köt. '!V39</f>
        <v>0</v>
      </c>
      <c r="C38" s="88">
        <f>+'7.2.  Önk.M-F.kiad.önk.'!Y39</f>
        <v>8957</v>
      </c>
      <c r="D38" s="88">
        <f t="shared" si="1"/>
        <v>8957</v>
      </c>
      <c r="E38" s="2"/>
      <c r="F38" s="2"/>
      <c r="H38" s="2"/>
    </row>
    <row r="39" spans="1:14" ht="13.5" customHeight="1">
      <c r="A39" s="15"/>
      <c r="B39" s="69"/>
      <c r="C39" s="69"/>
      <c r="D39" s="84"/>
      <c r="E39" s="2"/>
      <c r="F39" s="2"/>
      <c r="H39" s="2"/>
    </row>
    <row r="40" spans="1:14" ht="13.5" customHeight="1">
      <c r="A40" s="13" t="s">
        <v>169</v>
      </c>
      <c r="B40" s="21">
        <f>+' 7.1. Önk.M-F.kiad.köt. '!V41</f>
        <v>0</v>
      </c>
      <c r="C40" s="86">
        <f>+'7.2.  Önk.M-F.kiad.önk.'!Y41</f>
        <v>200000</v>
      </c>
      <c r="D40" s="88">
        <f>+C40+B40</f>
        <v>200000</v>
      </c>
      <c r="E40" s="2"/>
      <c r="F40" s="2"/>
      <c r="H40" s="2"/>
    </row>
    <row r="41" spans="1:14" ht="13.5" customHeight="1">
      <c r="A41" s="13" t="s">
        <v>170</v>
      </c>
      <c r="B41" s="73">
        <f>+' 7.1. Önk.M-F.kiad.köt. '!V42</f>
        <v>0</v>
      </c>
      <c r="C41" s="86">
        <f>+'7.2.  Önk.M-F.kiad.önk.'!Y42</f>
        <v>0</v>
      </c>
      <c r="D41" s="88">
        <f>+C41+B41</f>
        <v>0</v>
      </c>
      <c r="E41" s="2"/>
      <c r="F41" s="2"/>
      <c r="H41" s="2"/>
    </row>
    <row r="42" spans="1:14" ht="13.5" customHeight="1">
      <c r="A42" s="7"/>
      <c r="B42" s="25"/>
      <c r="C42" s="25"/>
      <c r="D42" s="88"/>
      <c r="E42" s="2"/>
      <c r="F42" s="2"/>
      <c r="H42" s="2"/>
    </row>
    <row r="43" spans="1:14" ht="13.5" customHeight="1">
      <c r="A43" s="30" t="s">
        <v>172</v>
      </c>
      <c r="B43" s="87">
        <f>+B41+B40+B34+B33+B32</f>
        <v>634970</v>
      </c>
      <c r="C43" s="87">
        <f>+C41+C40+C34+C33+C32</f>
        <v>536454</v>
      </c>
      <c r="D43" s="87">
        <f>+D41+D40+D34+D33+D32</f>
        <v>1171424</v>
      </c>
      <c r="E43" s="2"/>
      <c r="F43" s="2"/>
      <c r="H43" s="2"/>
    </row>
    <row r="44" spans="1:14" ht="13.5" customHeight="1">
      <c r="A44" s="24"/>
      <c r="B44" s="22"/>
      <c r="C44" s="22"/>
      <c r="D44" s="13"/>
      <c r="E44" s="2"/>
      <c r="F44" s="2"/>
      <c r="H44" s="2"/>
    </row>
    <row r="45" spans="1:14" ht="13.5" customHeight="1">
      <c r="A45" s="21" t="s">
        <v>51</v>
      </c>
      <c r="B45" s="21">
        <f>+' 7.1. Önk.M-F.kiad.köt. '!V46</f>
        <v>0</v>
      </c>
      <c r="C45" s="96">
        <f>+'7.2.  Önk.M-F.kiad.önk.'!Y46</f>
        <v>0</v>
      </c>
      <c r="D45" s="88">
        <f>+C45+B45</f>
        <v>0</v>
      </c>
      <c r="E45" s="2"/>
      <c r="F45" s="2"/>
      <c r="H45" s="2"/>
    </row>
    <row r="46" spans="1:14" ht="13.5" customHeight="1">
      <c r="A46" s="57" t="s">
        <v>67</v>
      </c>
      <c r="B46" s="73">
        <f>+' 7.1. Önk.M-F.kiad.köt. '!V47</f>
        <v>0</v>
      </c>
      <c r="C46" s="96">
        <f>+'7.2.  Önk.M-F.kiad.önk.'!Y47</f>
        <v>0</v>
      </c>
      <c r="D46" s="88">
        <f>+C46+B46</f>
        <v>0</v>
      </c>
      <c r="E46" s="2"/>
      <c r="F46" s="2"/>
      <c r="H46" s="2"/>
    </row>
    <row r="47" spans="1:14" ht="13.5" customHeight="1">
      <c r="A47" s="29" t="s">
        <v>59</v>
      </c>
      <c r="B47" s="88">
        <f>+' 7.1. Önk.M-F.kiad.köt. '!V48</f>
        <v>18008</v>
      </c>
      <c r="C47" s="96">
        <f>+'7.2.  Önk.M-F.kiad.önk.'!Y48</f>
        <v>0</v>
      </c>
      <c r="D47" s="88">
        <f>+C47+B47</f>
        <v>18008</v>
      </c>
    </row>
    <row r="48" spans="1:14" ht="13.5" customHeight="1">
      <c r="A48" s="21" t="s">
        <v>68</v>
      </c>
      <c r="B48" s="73">
        <f>+' 7.1. Önk.M-F.kiad.köt. '!V49</f>
        <v>0</v>
      </c>
      <c r="C48" s="96">
        <f>+'7.2.  Önk.M-F.kiad.önk.'!Y49</f>
        <v>0</v>
      </c>
      <c r="D48" s="88">
        <f>+C48+B48</f>
        <v>0</v>
      </c>
    </row>
    <row r="49" spans="1:4" ht="13.5" customHeight="1">
      <c r="A49" s="21" t="s">
        <v>60</v>
      </c>
      <c r="B49" s="73">
        <f>+' 7.1. Önk.M-F.kiad.köt. '!V50</f>
        <v>0</v>
      </c>
      <c r="C49" s="96">
        <f>+'7.2.  Önk.M-F.kiad.önk.'!Y50</f>
        <v>10708</v>
      </c>
      <c r="D49" s="88">
        <f>+C49+B49</f>
        <v>10708</v>
      </c>
    </row>
    <row r="50" spans="1:4" ht="13.5" customHeight="1">
      <c r="A50" s="30" t="s">
        <v>70</v>
      </c>
      <c r="B50" s="87">
        <f>SUM(B45:B49)</f>
        <v>18008</v>
      </c>
      <c r="C50" s="87">
        <f>SUM(C45:C49)</f>
        <v>10708</v>
      </c>
      <c r="D50" s="87">
        <f>SUM(D45:D49)</f>
        <v>28716</v>
      </c>
    </row>
    <row r="51" spans="1:4" ht="13.5" customHeight="1">
      <c r="A51" s="56"/>
      <c r="B51" s="56"/>
      <c r="C51" s="13"/>
      <c r="D51" s="13"/>
    </row>
    <row r="52" spans="1:4" ht="13.5" customHeight="1">
      <c r="A52" s="30" t="s">
        <v>72</v>
      </c>
      <c r="B52" s="87">
        <f>+B50+B43</f>
        <v>652978</v>
      </c>
      <c r="C52" s="87">
        <f>+C50+C43</f>
        <v>547162</v>
      </c>
      <c r="D52" s="87">
        <f>+D50+D43</f>
        <v>1200140</v>
      </c>
    </row>
    <row r="53" spans="1:4" ht="13.5" customHeight="1">
      <c r="A53" s="13"/>
      <c r="B53" s="13"/>
      <c r="C53" s="13"/>
      <c r="D53" s="13"/>
    </row>
    <row r="54" spans="1:4" ht="13.5" customHeight="1">
      <c r="A54" s="13"/>
      <c r="B54" s="13"/>
      <c r="C54" s="13"/>
      <c r="D54" s="13"/>
    </row>
    <row r="55" spans="1:4" ht="15" customHeight="1">
      <c r="A55" s="23" t="s">
        <v>173</v>
      </c>
      <c r="B55" s="97">
        <f>+B52+B29</f>
        <v>2543830</v>
      </c>
      <c r="C55" s="97">
        <f>+C52+C29</f>
        <v>2932657</v>
      </c>
      <c r="D55" s="97">
        <f>+D52+D29</f>
        <v>5476487</v>
      </c>
    </row>
    <row r="57" spans="1:4">
      <c r="B57" s="93"/>
      <c r="C57" s="93"/>
    </row>
    <row r="58" spans="1:4">
      <c r="B58" s="93"/>
    </row>
    <row r="59" spans="1:4">
      <c r="B59" s="93"/>
    </row>
  </sheetData>
  <mergeCells count="7">
    <mergeCell ref="A1:D1"/>
    <mergeCell ref="A3:D3"/>
    <mergeCell ref="A5:A6"/>
    <mergeCell ref="D5:D6"/>
    <mergeCell ref="C5:C6"/>
    <mergeCell ref="B5:B6"/>
    <mergeCell ref="A2:D2"/>
  </mergeCells>
  <phoneticPr fontId="0" type="noConversion"/>
  <printOptions horizontalCentered="1"/>
  <pageMargins left="0.51181102362204722" right="0.39370078740157483" top="0.55118110236220474" bottom="0.31496062992125984" header="0.31496062992125984" footer="0.19685039370078741"/>
  <pageSetup paperSize="9" orientation="portrait" horizontalDpi="300" verticalDpi="300" r:id="rId1"/>
  <headerFooter alignWithMargins="0">
    <oddHeader>&amp;L&amp;8Veresegyház Város Önkormányzat</oddHeader>
    <oddFooter>&amp;LVeresegyház, 2013. Február 07.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>
  <dimension ref="A1:AF57"/>
  <sheetViews>
    <sheetView workbookViewId="0">
      <pane xSplit="1" ySplit="7" topLeftCell="P44" activePane="bottomRight" state="frozen"/>
      <selection activeCell="A2" sqref="A2:E2"/>
      <selection pane="topRight" activeCell="A2" sqref="A2:E2"/>
      <selection pane="bottomLeft" activeCell="A2" sqref="A2:E2"/>
      <selection pane="bottomRight" activeCell="V57" sqref="V57"/>
    </sheetView>
  </sheetViews>
  <sheetFormatPr defaultRowHeight="12.75"/>
  <cols>
    <col min="1" max="1" width="39.85546875" customWidth="1"/>
    <col min="2" max="3" width="12.42578125" customWidth="1"/>
    <col min="4" max="4" width="11.42578125" customWidth="1"/>
    <col min="5" max="5" width="12.7109375" customWidth="1"/>
    <col min="6" max="7" width="13.42578125" customWidth="1"/>
    <col min="8" max="13" width="12.7109375" customWidth="1"/>
    <col min="14" max="19" width="11.28515625" customWidth="1"/>
    <col min="20" max="22" width="12.140625" customWidth="1"/>
    <col min="23" max="23" width="16.140625" customWidth="1"/>
    <col min="24" max="24" width="9.85546875" customWidth="1"/>
    <col min="25" max="25" width="11.42578125" customWidth="1"/>
    <col min="26" max="26" width="10.140625" customWidth="1"/>
    <col min="27" max="28" width="10" customWidth="1"/>
    <col min="29" max="29" width="9.42578125" customWidth="1"/>
    <col min="30" max="30" width="10.140625" customWidth="1"/>
    <col min="31" max="31" width="11.42578125" customWidth="1"/>
    <col min="32" max="32" width="12.7109375" customWidth="1"/>
  </cols>
  <sheetData>
    <row r="1" spans="1:32" ht="12.75" customHeight="1">
      <c r="A1" s="349" t="s">
        <v>355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51"/>
      <c r="P1" s="349" t="s">
        <v>420</v>
      </c>
      <c r="Q1" s="349"/>
      <c r="R1" s="349"/>
      <c r="S1" s="349"/>
      <c r="T1" s="349"/>
      <c r="U1" s="349"/>
      <c r="V1" s="349"/>
      <c r="W1" s="244" t="s">
        <v>422</v>
      </c>
      <c r="X1" s="244"/>
      <c r="Y1" s="244"/>
      <c r="Z1" s="244"/>
      <c r="AA1" s="244"/>
      <c r="AB1" s="244"/>
      <c r="AC1" s="243"/>
      <c r="AD1" s="243"/>
    </row>
    <row r="2" spans="1:32" ht="18" customHeight="1">
      <c r="A2" s="278" t="s">
        <v>177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39"/>
      <c r="P2" s="352" t="s">
        <v>419</v>
      </c>
      <c r="Q2" s="352"/>
      <c r="R2" s="352"/>
      <c r="S2" s="352"/>
      <c r="T2" s="352"/>
      <c r="U2" s="352"/>
      <c r="V2" s="352"/>
      <c r="W2" s="239"/>
      <c r="X2" s="239"/>
      <c r="Y2" s="239"/>
      <c r="Z2" s="239"/>
      <c r="AA2" s="239"/>
      <c r="AB2" s="239"/>
    </row>
    <row r="3" spans="1:32" ht="14.25" customHeight="1">
      <c r="A3" s="278" t="s">
        <v>323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39"/>
      <c r="P3" s="352"/>
      <c r="Q3" s="352"/>
      <c r="R3" s="352"/>
      <c r="S3" s="352"/>
      <c r="T3" s="352"/>
      <c r="U3" s="352"/>
      <c r="V3" s="352"/>
      <c r="W3" s="243"/>
      <c r="X3" s="243"/>
      <c r="Y3" s="243"/>
      <c r="Z3" s="243"/>
      <c r="AA3" s="243"/>
      <c r="AB3" s="243"/>
    </row>
    <row r="4" spans="1:32" ht="14.25" customHeight="1">
      <c r="A4" s="45"/>
      <c r="B4" s="145"/>
      <c r="C4" s="145"/>
      <c r="D4" s="45"/>
      <c r="E4" s="145"/>
      <c r="F4" s="45"/>
      <c r="G4" s="145"/>
      <c r="H4" s="45"/>
      <c r="I4" s="145"/>
      <c r="J4" s="45"/>
      <c r="K4" s="45"/>
      <c r="L4" s="45"/>
      <c r="M4" s="145"/>
      <c r="N4" s="45"/>
      <c r="O4" s="145"/>
      <c r="P4" s="145"/>
      <c r="Q4" s="45"/>
      <c r="R4" s="145"/>
      <c r="S4" s="145"/>
      <c r="T4" s="45"/>
      <c r="U4" s="145"/>
      <c r="V4" s="45"/>
      <c r="W4" s="3"/>
      <c r="X4" s="1"/>
    </row>
    <row r="5" spans="1:32" ht="15" customHeight="1">
      <c r="A5" s="40" t="s">
        <v>184</v>
      </c>
      <c r="B5" s="40"/>
      <c r="C5" s="40"/>
      <c r="D5" s="58"/>
      <c r="E5" s="58"/>
      <c r="F5" s="58"/>
      <c r="G5" s="58"/>
      <c r="H5" s="58"/>
      <c r="I5" s="58"/>
      <c r="J5" s="58"/>
      <c r="K5" s="58"/>
      <c r="L5" s="58"/>
      <c r="M5" s="58"/>
      <c r="O5" s="58" t="s">
        <v>414</v>
      </c>
      <c r="P5" s="58"/>
      <c r="Q5" s="58"/>
      <c r="R5" s="58"/>
      <c r="S5" s="58"/>
      <c r="T5" s="58"/>
      <c r="U5" s="58"/>
      <c r="V5" s="47" t="s">
        <v>2</v>
      </c>
      <c r="W5" s="3"/>
      <c r="X5" s="6"/>
    </row>
    <row r="6" spans="1:32" ht="15" customHeight="1">
      <c r="A6" s="326" t="s">
        <v>7</v>
      </c>
      <c r="B6" s="306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8"/>
    </row>
    <row r="7" spans="1:32" ht="49.5" customHeight="1">
      <c r="A7" s="327"/>
      <c r="B7" s="91" t="s">
        <v>213</v>
      </c>
      <c r="C7" s="91" t="s">
        <v>214</v>
      </c>
      <c r="D7" s="91" t="s">
        <v>189</v>
      </c>
      <c r="E7" s="91" t="s">
        <v>215</v>
      </c>
      <c r="F7" s="91" t="s">
        <v>216</v>
      </c>
      <c r="G7" s="91" t="s">
        <v>218</v>
      </c>
      <c r="H7" s="91" t="s">
        <v>220</v>
      </c>
      <c r="I7" s="91" t="s">
        <v>224</v>
      </c>
      <c r="J7" s="91" t="s">
        <v>225</v>
      </c>
      <c r="K7" s="91" t="s">
        <v>227</v>
      </c>
      <c r="L7" s="91" t="s">
        <v>228</v>
      </c>
      <c r="M7" s="91" t="s">
        <v>231</v>
      </c>
      <c r="N7" s="91" t="s">
        <v>232</v>
      </c>
      <c r="O7" s="91" t="s">
        <v>238</v>
      </c>
      <c r="P7" s="91" t="s">
        <v>240</v>
      </c>
      <c r="Q7" s="91" t="s">
        <v>207</v>
      </c>
      <c r="R7" s="91" t="s">
        <v>241</v>
      </c>
      <c r="S7" s="91" t="s">
        <v>242</v>
      </c>
      <c r="T7" s="91" t="s">
        <v>246</v>
      </c>
      <c r="U7" s="91" t="s">
        <v>248</v>
      </c>
      <c r="V7" s="10" t="s">
        <v>9</v>
      </c>
    </row>
    <row r="8" spans="1:32" ht="13.5" customHeight="1">
      <c r="A8" s="17" t="s">
        <v>32</v>
      </c>
      <c r="B8" s="141"/>
      <c r="C8" s="141"/>
      <c r="D8" s="18"/>
      <c r="E8" s="141"/>
      <c r="F8" s="18"/>
      <c r="G8" s="141"/>
      <c r="H8" s="98">
        <v>20550</v>
      </c>
      <c r="I8" s="98">
        <v>100</v>
      </c>
      <c r="J8" s="18"/>
      <c r="K8" s="18"/>
      <c r="L8" s="18"/>
      <c r="M8" s="141"/>
      <c r="N8" s="18"/>
      <c r="O8" s="141"/>
      <c r="P8" s="141"/>
      <c r="Q8" s="18"/>
      <c r="R8" s="141"/>
      <c r="S8" s="141"/>
      <c r="T8" s="141"/>
      <c r="U8" s="141"/>
      <c r="V8" s="88">
        <f>SUM(B8:U8)</f>
        <v>20650</v>
      </c>
      <c r="W8" s="2"/>
      <c r="X8" s="2"/>
      <c r="Z8" s="2"/>
      <c r="AA8" s="2"/>
      <c r="AB8" s="2"/>
      <c r="AC8" s="2"/>
      <c r="AD8" s="2"/>
      <c r="AF8" s="2"/>
    </row>
    <row r="9" spans="1:32" ht="13.5" customHeight="1">
      <c r="A9" s="19" t="s">
        <v>37</v>
      </c>
      <c r="B9" s="141"/>
      <c r="C9" s="141"/>
      <c r="D9" s="18"/>
      <c r="E9" s="141"/>
      <c r="F9" s="18"/>
      <c r="G9" s="141"/>
      <c r="H9" s="98">
        <v>5577</v>
      </c>
      <c r="I9" s="98">
        <v>27</v>
      </c>
      <c r="J9" s="18"/>
      <c r="K9" s="18"/>
      <c r="L9" s="18"/>
      <c r="M9" s="141"/>
      <c r="N9" s="18"/>
      <c r="O9" s="98"/>
      <c r="P9" s="98"/>
      <c r="Q9" s="18"/>
      <c r="R9" s="98"/>
      <c r="S9" s="98"/>
      <c r="T9" s="98"/>
      <c r="U9" s="98"/>
      <c r="V9" s="88">
        <f t="shared" ref="V9:V20" si="0">SUM(B9:U9)</f>
        <v>5604</v>
      </c>
      <c r="W9" s="2"/>
      <c r="X9" s="2"/>
      <c r="Z9" s="2"/>
      <c r="AA9" s="2"/>
      <c r="AB9" s="2"/>
      <c r="AC9" s="2"/>
      <c r="AD9" s="2"/>
      <c r="AF9" s="2"/>
    </row>
    <row r="10" spans="1:32" ht="13.5" customHeight="1">
      <c r="A10" s="17" t="s">
        <v>33</v>
      </c>
      <c r="B10" s="98">
        <v>13335</v>
      </c>
      <c r="C10" s="141"/>
      <c r="D10" s="98">
        <v>66688</v>
      </c>
      <c r="E10" s="98">
        <v>1854</v>
      </c>
      <c r="F10" s="98">
        <v>5080</v>
      </c>
      <c r="G10" s="98">
        <v>6650</v>
      </c>
      <c r="H10" s="98">
        <v>1951</v>
      </c>
      <c r="I10" s="98">
        <v>3112</v>
      </c>
      <c r="J10" s="98">
        <v>73660</v>
      </c>
      <c r="K10" s="98">
        <v>82886</v>
      </c>
      <c r="L10" s="98"/>
      <c r="M10" s="98"/>
      <c r="N10" s="98"/>
      <c r="O10" s="98"/>
      <c r="P10" s="98"/>
      <c r="Q10" s="98">
        <v>35100</v>
      </c>
      <c r="R10" s="98"/>
      <c r="S10" s="98"/>
      <c r="T10" s="98">
        <v>3000</v>
      </c>
      <c r="U10" s="98"/>
      <c r="V10" s="88">
        <f t="shared" si="0"/>
        <v>293316</v>
      </c>
      <c r="W10" s="2"/>
      <c r="X10" s="2"/>
      <c r="Z10" s="2"/>
      <c r="AA10" s="2"/>
      <c r="AB10" s="2"/>
      <c r="AC10" s="2"/>
      <c r="AD10" s="2"/>
      <c r="AF10" s="2"/>
    </row>
    <row r="11" spans="1:32" ht="13.5" customHeight="1">
      <c r="A11" s="15" t="s">
        <v>34</v>
      </c>
      <c r="B11" s="155"/>
      <c r="C11" s="155"/>
      <c r="D11" s="13"/>
      <c r="E11" s="155"/>
      <c r="F11" s="13"/>
      <c r="G11" s="155"/>
      <c r="H11" s="13"/>
      <c r="I11" s="155"/>
      <c r="J11" s="13"/>
      <c r="K11" s="13"/>
      <c r="L11" s="13"/>
      <c r="M11" s="155"/>
      <c r="N11" s="13"/>
      <c r="O11" s="98"/>
      <c r="P11" s="98"/>
      <c r="Q11" s="13"/>
      <c r="R11" s="98"/>
      <c r="S11" s="98"/>
      <c r="T11" s="98"/>
      <c r="U11" s="98"/>
      <c r="V11" s="88">
        <f t="shared" si="0"/>
        <v>0</v>
      </c>
      <c r="W11" s="2"/>
      <c r="X11" s="2"/>
      <c r="Z11" s="2"/>
      <c r="AA11" s="2"/>
      <c r="AB11" s="2"/>
      <c r="AC11" s="2"/>
      <c r="AD11" s="2"/>
      <c r="AF11" s="2"/>
    </row>
    <row r="12" spans="1:32" ht="13.5" customHeight="1">
      <c r="A12" s="17" t="s">
        <v>45</v>
      </c>
      <c r="B12" s="155">
        <f>SUM(B13:B17)</f>
        <v>0</v>
      </c>
      <c r="C12" s="155">
        <f>SUM(C13:C17)</f>
        <v>0</v>
      </c>
      <c r="D12" s="13"/>
      <c r="E12" s="155"/>
      <c r="F12" s="13"/>
      <c r="G12" s="155">
        <f>SUM(G13:G17)</f>
        <v>0</v>
      </c>
      <c r="H12" s="13"/>
      <c r="I12" s="155"/>
      <c r="J12" s="13"/>
      <c r="K12" s="13"/>
      <c r="L12" s="98">
        <f>SUM(L13:L17)</f>
        <v>32000</v>
      </c>
      <c r="M12" s="98">
        <f>SUM(M13:M17)</f>
        <v>5060</v>
      </c>
      <c r="N12" s="13">
        <f>SUM(N13:N17)</f>
        <v>1200</v>
      </c>
      <c r="O12" s="98">
        <f>SUM(O13:O17)</f>
        <v>250</v>
      </c>
      <c r="P12" s="98">
        <f>SUM(P13:P17)</f>
        <v>400</v>
      </c>
      <c r="Q12" s="13"/>
      <c r="R12" s="98">
        <f>SUM(R13:R17)</f>
        <v>1086</v>
      </c>
      <c r="S12" s="98">
        <f>SUM(S13:S17)</f>
        <v>250</v>
      </c>
      <c r="T12" s="98">
        <f>SUM(T13:T17)</f>
        <v>0</v>
      </c>
      <c r="U12" s="98">
        <f>SUM(U13:U17)</f>
        <v>43300</v>
      </c>
      <c r="V12" s="88">
        <f t="shared" si="0"/>
        <v>83546</v>
      </c>
      <c r="W12" s="2"/>
      <c r="X12" s="2"/>
      <c r="Z12" s="2"/>
      <c r="AA12" s="2"/>
      <c r="AB12" s="2"/>
      <c r="AC12" s="2"/>
      <c r="AD12" s="2"/>
      <c r="AF12" s="2"/>
    </row>
    <row r="13" spans="1:32" ht="13.5" customHeight="1">
      <c r="A13" s="17" t="s">
        <v>162</v>
      </c>
      <c r="B13" s="155"/>
      <c r="C13" s="155"/>
      <c r="D13" s="13"/>
      <c r="E13" s="155"/>
      <c r="F13" s="13"/>
      <c r="G13" s="155"/>
      <c r="H13" s="13"/>
      <c r="I13" s="155"/>
      <c r="J13" s="13"/>
      <c r="K13" s="13"/>
      <c r="L13" s="98">
        <v>32000</v>
      </c>
      <c r="M13" s="155"/>
      <c r="N13" s="13"/>
      <c r="O13" s="155"/>
      <c r="P13" s="155"/>
      <c r="Q13" s="13"/>
      <c r="R13" s="155"/>
      <c r="S13" s="155"/>
      <c r="T13" s="155"/>
      <c r="U13" s="155"/>
      <c r="V13" s="88">
        <f t="shared" si="0"/>
        <v>32000</v>
      </c>
      <c r="W13" s="2"/>
      <c r="X13" s="2"/>
      <c r="Z13" s="2"/>
      <c r="AA13" s="2"/>
      <c r="AB13" s="2"/>
      <c r="AC13" s="2"/>
      <c r="AD13" s="2"/>
      <c r="AF13" s="2"/>
    </row>
    <row r="14" spans="1:32" ht="13.5" customHeight="1">
      <c r="A14" s="11" t="s">
        <v>39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98">
        <v>0</v>
      </c>
      <c r="M14" s="98">
        <v>5060</v>
      </c>
      <c r="N14" s="98">
        <v>1200</v>
      </c>
      <c r="O14" s="98"/>
      <c r="P14" s="98"/>
      <c r="Q14" s="98"/>
      <c r="R14" s="98"/>
      <c r="S14" s="98"/>
      <c r="T14" s="98"/>
      <c r="U14" s="98">
        <v>43300</v>
      </c>
      <c r="V14" s="88">
        <f t="shared" si="0"/>
        <v>49560</v>
      </c>
      <c r="W14" s="2"/>
      <c r="X14" s="2"/>
      <c r="Z14" s="2"/>
      <c r="AA14" s="2"/>
      <c r="AB14" s="2"/>
      <c r="AC14" s="2"/>
      <c r="AD14" s="2"/>
      <c r="AF14" s="2"/>
    </row>
    <row r="15" spans="1:32" ht="13.5" customHeight="1">
      <c r="A15" s="37" t="s">
        <v>44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98">
        <v>250</v>
      </c>
      <c r="P15" s="98">
        <v>400</v>
      </c>
      <c r="Q15" s="20"/>
      <c r="R15" s="98">
        <v>1086</v>
      </c>
      <c r="S15" s="98">
        <v>250</v>
      </c>
      <c r="T15" s="98"/>
      <c r="U15" s="98"/>
      <c r="V15" s="88">
        <f t="shared" si="0"/>
        <v>1986</v>
      </c>
      <c r="W15" s="2"/>
      <c r="X15" s="2"/>
      <c r="Z15" s="2"/>
      <c r="AA15" s="2"/>
      <c r="AB15" s="2"/>
      <c r="AC15" s="2"/>
      <c r="AD15" s="2"/>
      <c r="AF15" s="2"/>
    </row>
    <row r="16" spans="1:32" ht="13.5" customHeight="1">
      <c r="A16" s="15" t="s">
        <v>163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98"/>
      <c r="N16" s="20"/>
      <c r="O16" s="98"/>
      <c r="P16" s="98"/>
      <c r="Q16" s="20"/>
      <c r="R16" s="98"/>
      <c r="S16" s="98"/>
      <c r="T16" s="98"/>
      <c r="U16" s="98"/>
      <c r="V16" s="88">
        <f t="shared" si="0"/>
        <v>0</v>
      </c>
      <c r="W16" s="2"/>
      <c r="X16" s="2"/>
      <c r="Z16" s="2"/>
      <c r="AA16" s="2"/>
      <c r="AB16" s="2"/>
      <c r="AC16" s="2"/>
      <c r="AD16" s="2"/>
      <c r="AF16" s="2"/>
    </row>
    <row r="17" spans="1:32" ht="13.5" customHeight="1">
      <c r="B17" s="103"/>
      <c r="C17" s="103"/>
      <c r="D17" s="20"/>
      <c r="E17" s="20"/>
      <c r="F17" s="20"/>
      <c r="G17" s="103"/>
      <c r="H17" s="20"/>
      <c r="I17" s="103"/>
      <c r="J17" s="20"/>
      <c r="K17" s="20"/>
      <c r="L17" s="20"/>
      <c r="M17" s="104"/>
      <c r="N17" s="20"/>
      <c r="O17" s="104"/>
      <c r="P17" s="104"/>
      <c r="Q17" s="20"/>
      <c r="R17" s="104"/>
      <c r="S17" s="104"/>
      <c r="T17" s="104"/>
      <c r="U17" s="104"/>
      <c r="V17" s="88"/>
      <c r="W17" s="2"/>
      <c r="X17" s="2"/>
      <c r="Z17" s="2"/>
      <c r="AA17" s="2"/>
      <c r="AB17" s="2"/>
      <c r="AC17" s="2"/>
      <c r="AD17" s="2"/>
      <c r="AF17" s="2"/>
    </row>
    <row r="18" spans="1:32" ht="13.5" customHeight="1">
      <c r="A18" s="15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88"/>
      <c r="W18" s="2"/>
      <c r="X18" s="2"/>
      <c r="Z18" s="2"/>
      <c r="AA18" s="2"/>
      <c r="AB18" s="2"/>
      <c r="AC18" s="2"/>
      <c r="AD18" s="2"/>
      <c r="AF18" s="2"/>
    </row>
    <row r="19" spans="1:32" ht="13.5" customHeight="1">
      <c r="A19" s="13" t="s">
        <v>166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86"/>
      <c r="M19" s="20"/>
      <c r="N19" s="20"/>
      <c r="O19" s="20"/>
      <c r="P19" s="20"/>
      <c r="Q19" s="20"/>
      <c r="R19" s="20"/>
      <c r="S19" s="20"/>
      <c r="T19" s="20"/>
      <c r="U19" s="20"/>
      <c r="V19" s="88">
        <f t="shared" si="0"/>
        <v>0</v>
      </c>
      <c r="W19" s="2"/>
      <c r="X19" s="2"/>
      <c r="Z19" s="2"/>
      <c r="AA19" s="2"/>
      <c r="AB19" s="2"/>
      <c r="AC19" s="2"/>
      <c r="AD19" s="2"/>
      <c r="AF19" s="2"/>
    </row>
    <row r="20" spans="1:32" ht="13.5" customHeight="1">
      <c r="A20" s="13" t="s">
        <v>167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88">
        <f t="shared" si="0"/>
        <v>0</v>
      </c>
      <c r="W20" s="2"/>
      <c r="X20" s="2"/>
      <c r="Z20" s="2"/>
      <c r="AA20" s="2"/>
      <c r="AB20" s="2"/>
      <c r="AC20" s="2"/>
      <c r="AD20" s="2"/>
      <c r="AF20" s="2"/>
    </row>
    <row r="21" spans="1:32" ht="13.5" customHeight="1">
      <c r="A21" s="16" t="s">
        <v>48</v>
      </c>
      <c r="B21" s="99">
        <f t="shared" ref="B21:M21" si="1">+B20+B19+B12+B11+B10+B9+B8</f>
        <v>13335</v>
      </c>
      <c r="C21" s="99">
        <f t="shared" si="1"/>
        <v>0</v>
      </c>
      <c r="D21" s="99">
        <f t="shared" si="1"/>
        <v>66688</v>
      </c>
      <c r="E21" s="99">
        <f t="shared" si="1"/>
        <v>1854</v>
      </c>
      <c r="F21" s="99">
        <f t="shared" si="1"/>
        <v>5080</v>
      </c>
      <c r="G21" s="99">
        <f t="shared" si="1"/>
        <v>6650</v>
      </c>
      <c r="H21" s="99">
        <f t="shared" si="1"/>
        <v>28078</v>
      </c>
      <c r="I21" s="99">
        <f t="shared" si="1"/>
        <v>3239</v>
      </c>
      <c r="J21" s="99">
        <f t="shared" si="1"/>
        <v>73660</v>
      </c>
      <c r="K21" s="99">
        <f t="shared" si="1"/>
        <v>82886</v>
      </c>
      <c r="L21" s="99">
        <f t="shared" si="1"/>
        <v>32000</v>
      </c>
      <c r="M21" s="99">
        <f t="shared" si="1"/>
        <v>5060</v>
      </c>
      <c r="N21" s="99">
        <f t="shared" ref="N21:U21" si="2">+N20+N19+N12+N11+N10+N9+N8</f>
        <v>1200</v>
      </c>
      <c r="O21" s="99">
        <f t="shared" si="2"/>
        <v>250</v>
      </c>
      <c r="P21" s="99">
        <f t="shared" si="2"/>
        <v>400</v>
      </c>
      <c r="Q21" s="99">
        <f t="shared" si="2"/>
        <v>35100</v>
      </c>
      <c r="R21" s="99">
        <f t="shared" si="2"/>
        <v>1086</v>
      </c>
      <c r="S21" s="99">
        <f t="shared" si="2"/>
        <v>250</v>
      </c>
      <c r="T21" s="99">
        <f t="shared" si="2"/>
        <v>3000</v>
      </c>
      <c r="U21" s="99">
        <f t="shared" si="2"/>
        <v>43300</v>
      </c>
      <c r="V21" s="99">
        <f>+V20+V19+V12+V11+V10+V9+V8</f>
        <v>403116</v>
      </c>
      <c r="W21" s="2"/>
      <c r="X21" s="2"/>
      <c r="Z21" s="2"/>
      <c r="AA21" s="2"/>
      <c r="AB21" s="2"/>
      <c r="AC21" s="2"/>
      <c r="AD21" s="2"/>
      <c r="AF21" s="2"/>
    </row>
    <row r="22" spans="1:32" ht="13.5" customHeight="1">
      <c r="A22" s="5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13"/>
      <c r="W22" s="2"/>
      <c r="X22" s="2"/>
      <c r="Z22" s="2"/>
      <c r="AA22" s="2"/>
      <c r="AB22" s="2"/>
      <c r="AC22" s="2"/>
      <c r="AD22" s="2"/>
      <c r="AF22" s="2"/>
    </row>
    <row r="23" spans="1:32" ht="13.5" customHeight="1">
      <c r="A23" s="49" t="s">
        <v>51</v>
      </c>
      <c r="B23" s="142"/>
      <c r="C23" s="20"/>
      <c r="D23" s="21"/>
      <c r="E23" s="142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13"/>
      <c r="W23" s="2"/>
      <c r="X23" s="2"/>
      <c r="Z23" s="2"/>
      <c r="AA23" s="2"/>
      <c r="AB23" s="2"/>
      <c r="AC23" s="2"/>
      <c r="AD23" s="2"/>
      <c r="AF23" s="2"/>
    </row>
    <row r="24" spans="1:32" ht="13.5" customHeight="1">
      <c r="A24" s="49" t="s">
        <v>79</v>
      </c>
      <c r="B24" s="142"/>
      <c r="C24" s="55"/>
      <c r="D24" s="21"/>
      <c r="E24" s="142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18"/>
      <c r="W24" s="2"/>
      <c r="X24" s="2"/>
      <c r="Z24" s="2"/>
      <c r="AA24" s="2"/>
      <c r="AB24" s="2"/>
      <c r="AC24" s="2"/>
      <c r="AD24" s="2"/>
      <c r="AF24" s="2"/>
    </row>
    <row r="25" spans="1:32" ht="13.5" customHeight="1">
      <c r="A25" s="50" t="s">
        <v>59</v>
      </c>
      <c r="B25" s="29"/>
      <c r="C25" s="55"/>
      <c r="D25" s="29"/>
      <c r="E25" s="29"/>
      <c r="F25" s="55"/>
      <c r="G25" s="55"/>
      <c r="H25" s="55"/>
      <c r="I25" s="55"/>
      <c r="J25" s="55"/>
      <c r="K25" s="55"/>
      <c r="L25" s="85">
        <f>222030+430555+82854+434186+147573+7420+3200+14615+85098+78213-254-17754</f>
        <v>1487736</v>
      </c>
      <c r="M25" s="55"/>
      <c r="N25" s="86"/>
      <c r="O25" s="55"/>
      <c r="P25" s="55"/>
      <c r="Q25" s="86"/>
      <c r="R25" s="55"/>
      <c r="S25" s="55"/>
      <c r="T25" s="55"/>
      <c r="U25" s="55"/>
      <c r="V25" s="88">
        <f>SUM(B25:U25)</f>
        <v>1487736</v>
      </c>
      <c r="W25" s="2"/>
      <c r="X25" s="2"/>
      <c r="Z25" s="2"/>
      <c r="AA25" s="2"/>
      <c r="AB25" s="2"/>
      <c r="AC25" s="2"/>
      <c r="AD25" s="2"/>
      <c r="AF25" s="2"/>
    </row>
    <row r="26" spans="1:32" ht="13.5" customHeight="1">
      <c r="A26" s="49" t="s">
        <v>58</v>
      </c>
      <c r="B26" s="142"/>
      <c r="C26" s="55"/>
      <c r="D26" s="21"/>
      <c r="E26" s="142"/>
      <c r="F26" s="55"/>
      <c r="G26" s="55"/>
      <c r="H26" s="55"/>
      <c r="I26" s="55"/>
      <c r="J26" s="55"/>
      <c r="K26" s="55"/>
      <c r="L26" s="55"/>
      <c r="M26" s="88"/>
      <c r="N26" s="55"/>
      <c r="O26" s="88"/>
      <c r="P26" s="88"/>
      <c r="Q26" s="55"/>
      <c r="R26" s="88"/>
      <c r="S26" s="88"/>
      <c r="T26" s="88"/>
      <c r="U26" s="88"/>
      <c r="V26" s="18"/>
      <c r="W26" s="2"/>
      <c r="X26" s="2"/>
      <c r="Z26" s="2"/>
      <c r="AA26" s="2"/>
      <c r="AB26" s="2"/>
      <c r="AC26" s="2"/>
      <c r="AD26" s="2"/>
      <c r="AF26" s="2"/>
    </row>
    <row r="27" spans="1:32" ht="13.5" customHeight="1">
      <c r="A27" s="51"/>
      <c r="B27" s="54"/>
      <c r="C27" s="20"/>
      <c r="D27" s="54"/>
      <c r="E27" s="54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13"/>
      <c r="W27" s="2"/>
      <c r="X27" s="2"/>
      <c r="Z27" s="2"/>
      <c r="AA27" s="2"/>
      <c r="AB27" s="2"/>
      <c r="AC27" s="2"/>
      <c r="AD27" s="2"/>
      <c r="AF27" s="2"/>
    </row>
    <row r="28" spans="1:32" ht="13.5" customHeight="1">
      <c r="A28" s="52" t="s">
        <v>62</v>
      </c>
      <c r="B28" s="30">
        <f>SUM(B23:B26)</f>
        <v>0</v>
      </c>
      <c r="C28" s="30">
        <f>SUM(C23:C26)</f>
        <v>0</v>
      </c>
      <c r="D28" s="87">
        <f t="shared" ref="D28:K28" si="3">SUM(D23:D26)</f>
        <v>0</v>
      </c>
      <c r="E28" s="87">
        <f t="shared" si="3"/>
        <v>0</v>
      </c>
      <c r="F28" s="87">
        <f t="shared" si="3"/>
        <v>0</v>
      </c>
      <c r="G28" s="30">
        <f t="shared" si="3"/>
        <v>0</v>
      </c>
      <c r="H28" s="87">
        <f t="shared" si="3"/>
        <v>0</v>
      </c>
      <c r="I28" s="30">
        <f t="shared" si="3"/>
        <v>0</v>
      </c>
      <c r="J28" s="87">
        <f t="shared" si="3"/>
        <v>0</v>
      </c>
      <c r="K28" s="87">
        <f t="shared" si="3"/>
        <v>0</v>
      </c>
      <c r="L28" s="87">
        <f t="shared" ref="L28:V28" si="4">SUM(L23:L26)</f>
        <v>1487736</v>
      </c>
      <c r="M28" s="99">
        <f t="shared" si="4"/>
        <v>0</v>
      </c>
      <c r="N28" s="87">
        <f t="shared" si="4"/>
        <v>0</v>
      </c>
      <c r="O28" s="99">
        <f t="shared" si="4"/>
        <v>0</v>
      </c>
      <c r="P28" s="99">
        <f t="shared" si="4"/>
        <v>0</v>
      </c>
      <c r="Q28" s="87">
        <f t="shared" si="4"/>
        <v>0</v>
      </c>
      <c r="R28" s="99">
        <f t="shared" si="4"/>
        <v>0</v>
      </c>
      <c r="S28" s="99">
        <f t="shared" si="4"/>
        <v>0</v>
      </c>
      <c r="T28" s="99">
        <f t="shared" si="4"/>
        <v>0</v>
      </c>
      <c r="U28" s="99">
        <f t="shared" si="4"/>
        <v>0</v>
      </c>
      <c r="V28" s="87">
        <f t="shared" si="4"/>
        <v>1487736</v>
      </c>
      <c r="W28" s="2"/>
      <c r="X28" s="2"/>
      <c r="Z28" s="2"/>
      <c r="AA28" s="2"/>
      <c r="AB28" s="2"/>
      <c r="AC28" s="2"/>
      <c r="AD28" s="2"/>
      <c r="AF28" s="2"/>
    </row>
    <row r="29" spans="1:32">
      <c r="A29" s="52"/>
      <c r="B29" s="30"/>
      <c r="C29" s="155"/>
      <c r="D29" s="30"/>
      <c r="E29" s="30"/>
      <c r="F29" s="13"/>
      <c r="G29" s="155"/>
      <c r="H29" s="13"/>
      <c r="I29" s="155"/>
      <c r="J29" s="13"/>
      <c r="K29" s="13"/>
      <c r="L29" s="13"/>
      <c r="M29" s="155"/>
      <c r="N29" s="13"/>
      <c r="O29" s="155"/>
      <c r="P29" s="155"/>
      <c r="Q29" s="13"/>
      <c r="R29" s="155"/>
      <c r="S29" s="155"/>
      <c r="T29" s="155"/>
      <c r="U29" s="155"/>
      <c r="V29" s="13"/>
      <c r="W29" s="2"/>
      <c r="X29" s="2"/>
      <c r="Z29" s="2"/>
      <c r="AA29" s="2"/>
      <c r="AB29" s="2"/>
      <c r="AC29" s="2"/>
      <c r="AD29" s="2"/>
      <c r="AF29" s="2"/>
    </row>
    <row r="30" spans="1:32" ht="13.5" customHeight="1">
      <c r="A30" s="30" t="s">
        <v>64</v>
      </c>
      <c r="B30" s="87">
        <f>+B28+B21</f>
        <v>13335</v>
      </c>
      <c r="C30" s="87">
        <f>+C28+C21</f>
        <v>0</v>
      </c>
      <c r="D30" s="87">
        <f>+D28+D21</f>
        <v>66688</v>
      </c>
      <c r="E30" s="87">
        <f>+E28+E21</f>
        <v>1854</v>
      </c>
      <c r="F30" s="87">
        <f t="shared" ref="F30:V30" si="5">+F28+F21</f>
        <v>5080</v>
      </c>
      <c r="G30" s="87">
        <f t="shared" si="5"/>
        <v>6650</v>
      </c>
      <c r="H30" s="87">
        <f t="shared" si="5"/>
        <v>28078</v>
      </c>
      <c r="I30" s="87">
        <f t="shared" si="5"/>
        <v>3239</v>
      </c>
      <c r="J30" s="87">
        <f t="shared" si="5"/>
        <v>73660</v>
      </c>
      <c r="K30" s="87">
        <f t="shared" si="5"/>
        <v>82886</v>
      </c>
      <c r="L30" s="87">
        <f t="shared" si="5"/>
        <v>1519736</v>
      </c>
      <c r="M30" s="87">
        <f t="shared" si="5"/>
        <v>5060</v>
      </c>
      <c r="N30" s="87">
        <f t="shared" si="5"/>
        <v>1200</v>
      </c>
      <c r="O30" s="87">
        <f t="shared" si="5"/>
        <v>250</v>
      </c>
      <c r="P30" s="87">
        <f t="shared" si="5"/>
        <v>400</v>
      </c>
      <c r="Q30" s="87">
        <f t="shared" si="5"/>
        <v>35100</v>
      </c>
      <c r="R30" s="87">
        <f t="shared" si="5"/>
        <v>1086</v>
      </c>
      <c r="S30" s="87">
        <f t="shared" si="5"/>
        <v>250</v>
      </c>
      <c r="T30" s="87">
        <f t="shared" si="5"/>
        <v>3000</v>
      </c>
      <c r="U30" s="87">
        <f t="shared" si="5"/>
        <v>43300</v>
      </c>
      <c r="V30" s="87">
        <f t="shared" si="5"/>
        <v>1890852</v>
      </c>
      <c r="W30" s="2"/>
      <c r="X30" s="2"/>
      <c r="Z30" s="2"/>
      <c r="AA30" s="2"/>
      <c r="AB30" s="2"/>
      <c r="AC30" s="2"/>
      <c r="AD30" s="2"/>
      <c r="AF30" s="2"/>
    </row>
    <row r="31" spans="1:32" ht="13.5" customHeight="1">
      <c r="A31" s="60"/>
      <c r="B31" s="60"/>
      <c r="C31" s="38"/>
      <c r="D31" s="60"/>
      <c r="E31" s="60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2"/>
      <c r="X31" s="2"/>
      <c r="Z31" s="2"/>
      <c r="AA31" s="2"/>
      <c r="AB31" s="2"/>
      <c r="AC31" s="2"/>
      <c r="AD31" s="2"/>
      <c r="AF31" s="2"/>
    </row>
    <row r="32" spans="1:32" ht="13.5" customHeight="1">
      <c r="A32" s="61" t="s">
        <v>183</v>
      </c>
      <c r="B32" s="59"/>
      <c r="C32" s="38"/>
      <c r="D32" s="61"/>
      <c r="E32" s="61"/>
      <c r="F32" s="61"/>
      <c r="G32" s="38"/>
      <c r="H32" s="61"/>
      <c r="I32" s="38"/>
      <c r="J32" s="61"/>
      <c r="K32" s="61"/>
      <c r="L32" s="61"/>
      <c r="M32" s="38"/>
      <c r="N32" s="61"/>
      <c r="O32" s="38"/>
      <c r="P32" s="38"/>
      <c r="Q32" s="61"/>
      <c r="R32" s="38"/>
      <c r="S32" s="38"/>
      <c r="T32" s="38"/>
      <c r="U32" s="38"/>
      <c r="V32" s="47" t="s">
        <v>2</v>
      </c>
      <c r="W32" s="2"/>
      <c r="X32" s="2"/>
      <c r="Z32" s="2"/>
      <c r="AA32" s="2"/>
      <c r="AB32" s="2"/>
      <c r="AC32" s="2"/>
      <c r="AD32" s="2"/>
      <c r="AF32" s="2"/>
    </row>
    <row r="33" spans="1:32" ht="13.5" customHeight="1">
      <c r="A33" s="21" t="s">
        <v>42</v>
      </c>
      <c r="B33" s="86">
        <f>4160+1123</f>
        <v>5283</v>
      </c>
      <c r="C33" s="155"/>
      <c r="D33" s="86">
        <v>347480</v>
      </c>
      <c r="E33" s="86">
        <v>8719</v>
      </c>
      <c r="F33" s="13"/>
      <c r="G33" s="155"/>
      <c r="H33" s="86">
        <v>7493</v>
      </c>
      <c r="I33" s="155">
        <v>953</v>
      </c>
      <c r="J33" s="86">
        <v>12700</v>
      </c>
      <c r="K33" s="86">
        <v>4172</v>
      </c>
      <c r="L33" s="86"/>
      <c r="M33" s="155"/>
      <c r="N33" s="86"/>
      <c r="O33" s="155"/>
      <c r="P33" s="155"/>
      <c r="Q33" s="86">
        <v>165100</v>
      </c>
      <c r="R33" s="155"/>
      <c r="S33" s="155"/>
      <c r="T33" s="98"/>
      <c r="U33" s="98"/>
      <c r="V33" s="88">
        <f>SUM(B33:U33)</f>
        <v>551900</v>
      </c>
      <c r="W33" s="2"/>
      <c r="X33" s="2"/>
      <c r="Z33" s="2"/>
      <c r="AA33" s="2"/>
      <c r="AB33" s="2"/>
      <c r="AC33" s="2"/>
      <c r="AD33" s="2"/>
      <c r="AF33" s="2"/>
    </row>
    <row r="34" spans="1:32" ht="13.5" customHeight="1">
      <c r="A34" s="49" t="s">
        <v>43</v>
      </c>
      <c r="B34" s="86">
        <f>20000+5400</f>
        <v>25400</v>
      </c>
      <c r="C34" s="155"/>
      <c r="D34" s="21"/>
      <c r="E34" s="142"/>
      <c r="F34" s="13"/>
      <c r="G34" s="155"/>
      <c r="H34" s="13"/>
      <c r="I34" s="155"/>
      <c r="J34" s="13"/>
      <c r="K34" s="13"/>
      <c r="L34" s="13"/>
      <c r="M34" s="155"/>
      <c r="N34" s="13"/>
      <c r="O34" s="155"/>
      <c r="P34" s="155"/>
      <c r="Q34" s="13"/>
      <c r="R34" s="155"/>
      <c r="S34" s="155"/>
      <c r="T34" s="155"/>
      <c r="U34" s="155"/>
      <c r="V34" s="88">
        <f t="shared" ref="V34:V39" si="6">SUM(B34:U34)</f>
        <v>25400</v>
      </c>
      <c r="W34" s="2"/>
      <c r="X34" s="2"/>
      <c r="Z34" s="2"/>
      <c r="AA34" s="2"/>
      <c r="AB34" s="2"/>
      <c r="AC34" s="2"/>
      <c r="AD34" s="2"/>
      <c r="AF34" s="2"/>
    </row>
    <row r="35" spans="1:32" ht="13.5" customHeight="1">
      <c r="A35" s="17" t="s">
        <v>46</v>
      </c>
      <c r="B35" s="98">
        <f>SUM(B36:B39)</f>
        <v>0</v>
      </c>
      <c r="C35" s="98">
        <f>SUM(C36:C39)</f>
        <v>57670</v>
      </c>
      <c r="D35" s="13">
        <f>SUM(D36:D38)</f>
        <v>0</v>
      </c>
      <c r="E35" s="155"/>
      <c r="F35" s="13">
        <f>SUM(F36:F38)</f>
        <v>0</v>
      </c>
      <c r="G35" s="98">
        <f>SUM(G36:G39)</f>
        <v>0</v>
      </c>
      <c r="H35" s="13"/>
      <c r="I35" s="98">
        <f>SUM(I36:I39)</f>
        <v>0</v>
      </c>
      <c r="J35" s="13"/>
      <c r="K35" s="13"/>
      <c r="L35" s="13"/>
      <c r="M35" s="98">
        <f>SUM(M36:M39)</f>
        <v>0</v>
      </c>
      <c r="N35" s="13"/>
      <c r="O35" s="98">
        <f>SUM(O36:O39)</f>
        <v>0</v>
      </c>
      <c r="P35" s="98">
        <f>SUM(P36:P39)</f>
        <v>0</v>
      </c>
      <c r="Q35" s="13"/>
      <c r="R35" s="98">
        <f>SUM(R36:R39)</f>
        <v>0</v>
      </c>
      <c r="S35" s="98">
        <f>SUM(S36:S39)</f>
        <v>0</v>
      </c>
      <c r="T35" s="98">
        <f>SUM(T36:T39)</f>
        <v>0</v>
      </c>
      <c r="U35" s="98">
        <f>SUM(U36:U39)</f>
        <v>0</v>
      </c>
      <c r="V35" s="88">
        <f t="shared" si="6"/>
        <v>57670</v>
      </c>
      <c r="W35" s="2"/>
      <c r="X35" s="2"/>
      <c r="Z35" s="2"/>
      <c r="AA35" s="2"/>
      <c r="AB35" s="2"/>
      <c r="AC35" s="2"/>
      <c r="AD35" s="2"/>
      <c r="AF35" s="2"/>
    </row>
    <row r="36" spans="1:32" ht="13.5" customHeight="1">
      <c r="A36" s="17" t="s">
        <v>162</v>
      </c>
      <c r="B36" s="155"/>
      <c r="C36" s="86">
        <v>57670</v>
      </c>
      <c r="D36" s="13"/>
      <c r="E36" s="155"/>
      <c r="F36" s="13"/>
      <c r="G36" s="155"/>
      <c r="H36" s="13"/>
      <c r="I36" s="155"/>
      <c r="J36" s="13"/>
      <c r="K36" s="13"/>
      <c r="L36" s="13"/>
      <c r="M36" s="155"/>
      <c r="N36" s="13"/>
      <c r="O36" s="155"/>
      <c r="P36" s="155"/>
      <c r="Q36" s="13"/>
      <c r="R36" s="155"/>
      <c r="S36" s="155"/>
      <c r="T36" s="155"/>
      <c r="U36" s="155"/>
      <c r="V36" s="88">
        <f t="shared" si="6"/>
        <v>57670</v>
      </c>
      <c r="W36" s="2"/>
      <c r="X36" s="2"/>
      <c r="Z36" s="2"/>
      <c r="AA36" s="2"/>
      <c r="AB36" s="2"/>
      <c r="AC36" s="2"/>
      <c r="AD36" s="2"/>
      <c r="AF36" s="2"/>
    </row>
    <row r="37" spans="1:32" ht="13.5" customHeight="1">
      <c r="A37" s="11" t="s">
        <v>36</v>
      </c>
      <c r="B37" s="138"/>
      <c r="C37" s="86"/>
      <c r="D37" s="11"/>
      <c r="E37" s="138"/>
      <c r="F37" s="11"/>
      <c r="G37" s="138"/>
      <c r="H37" s="11"/>
      <c r="I37" s="138"/>
      <c r="J37" s="11"/>
      <c r="K37" s="11"/>
      <c r="L37" s="11"/>
      <c r="M37" s="138"/>
      <c r="N37" s="11"/>
      <c r="O37" s="138"/>
      <c r="P37" s="138"/>
      <c r="Q37" s="11"/>
      <c r="R37" s="138"/>
      <c r="S37" s="138"/>
      <c r="T37" s="98"/>
      <c r="U37" s="98"/>
      <c r="V37" s="88">
        <f t="shared" si="6"/>
        <v>0</v>
      </c>
      <c r="W37" s="2"/>
      <c r="X37" s="2"/>
      <c r="Z37" s="2"/>
    </row>
    <row r="38" spans="1:32" ht="13.5" customHeight="1">
      <c r="A38" s="11" t="s">
        <v>165</v>
      </c>
      <c r="B38" s="138"/>
      <c r="C38" s="138"/>
      <c r="D38" s="11"/>
      <c r="E38" s="138"/>
      <c r="F38" s="11"/>
      <c r="G38" s="138"/>
      <c r="H38" s="11"/>
      <c r="I38" s="138"/>
      <c r="J38" s="11"/>
      <c r="K38" s="11"/>
      <c r="L38" s="11"/>
      <c r="M38" s="138"/>
      <c r="N38" s="11"/>
      <c r="O38" s="138"/>
      <c r="P38" s="138"/>
      <c r="Q38" s="11"/>
      <c r="R38" s="138"/>
      <c r="S38" s="138"/>
      <c r="T38" s="138"/>
      <c r="U38" s="138"/>
      <c r="V38" s="88">
        <f t="shared" si="6"/>
        <v>0</v>
      </c>
      <c r="W38" s="2"/>
      <c r="X38" s="2"/>
      <c r="Z38" s="2"/>
    </row>
    <row r="39" spans="1:32" ht="13.5" customHeight="1">
      <c r="A39" s="15" t="s">
        <v>250</v>
      </c>
      <c r="B39" s="152"/>
      <c r="C39" s="152"/>
      <c r="D39" s="69"/>
      <c r="E39" s="138"/>
      <c r="F39" s="69"/>
      <c r="G39" s="152"/>
      <c r="H39" s="69"/>
      <c r="I39" s="152"/>
      <c r="J39" s="69"/>
      <c r="K39" s="69"/>
      <c r="L39" s="69"/>
      <c r="M39" s="152"/>
      <c r="N39" s="69"/>
      <c r="O39" s="152"/>
      <c r="P39" s="152"/>
      <c r="Q39" s="69"/>
      <c r="R39" s="152"/>
      <c r="S39" s="152"/>
      <c r="T39" s="152"/>
      <c r="U39" s="152"/>
      <c r="V39" s="88">
        <f t="shared" si="6"/>
        <v>0</v>
      </c>
      <c r="W39" s="2"/>
      <c r="X39" s="2"/>
      <c r="Z39" s="2"/>
    </row>
    <row r="40" spans="1:32" ht="13.5" customHeight="1">
      <c r="A40" s="62"/>
      <c r="B40" s="138"/>
      <c r="C40" s="138"/>
      <c r="D40" s="11"/>
      <c r="E40" s="138"/>
      <c r="F40" s="11"/>
      <c r="G40" s="138"/>
      <c r="H40" s="11"/>
      <c r="I40" s="138"/>
      <c r="J40" s="11"/>
      <c r="K40" s="11"/>
      <c r="L40" s="11"/>
      <c r="M40" s="138"/>
      <c r="N40" s="11"/>
      <c r="O40" s="138"/>
      <c r="P40" s="138"/>
      <c r="Q40" s="11"/>
      <c r="R40" s="138"/>
      <c r="S40" s="138"/>
      <c r="T40" s="138"/>
      <c r="U40" s="138"/>
      <c r="V40" s="88"/>
      <c r="W40" s="2"/>
      <c r="X40" s="2"/>
      <c r="Z40" s="2"/>
    </row>
    <row r="41" spans="1:32" ht="13.5" customHeight="1">
      <c r="A41" s="13" t="s">
        <v>169</v>
      </c>
      <c r="B41" s="142"/>
      <c r="C41" s="142"/>
      <c r="D41" s="21"/>
      <c r="E41" s="142"/>
      <c r="F41" s="21"/>
      <c r="G41" s="142"/>
      <c r="H41" s="21"/>
      <c r="I41" s="142"/>
      <c r="J41" s="21"/>
      <c r="K41" s="21"/>
      <c r="L41" s="21"/>
      <c r="M41" s="142"/>
      <c r="N41" s="21"/>
      <c r="O41" s="142"/>
      <c r="P41" s="142"/>
      <c r="Q41" s="21"/>
      <c r="R41" s="142"/>
      <c r="S41" s="142"/>
      <c r="T41" s="142"/>
      <c r="U41" s="142"/>
      <c r="V41" s="88">
        <f>SUM(B41:U41)</f>
        <v>0</v>
      </c>
      <c r="W41" s="2"/>
      <c r="X41" s="2"/>
      <c r="Z41" s="2"/>
    </row>
    <row r="42" spans="1:32" ht="13.5" customHeight="1">
      <c r="A42" s="13" t="s">
        <v>170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88">
        <f>SUM(B42:U42)</f>
        <v>0</v>
      </c>
      <c r="W42" s="2"/>
      <c r="X42" s="2"/>
      <c r="Z42" s="2"/>
    </row>
    <row r="43" spans="1:32" ht="13.5" customHeight="1">
      <c r="A43" s="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6"/>
      <c r="W43" s="2"/>
      <c r="X43" s="2"/>
      <c r="Z43" s="2"/>
    </row>
    <row r="44" spans="1:32" ht="13.5" customHeight="1">
      <c r="A44" s="30" t="s">
        <v>172</v>
      </c>
      <c r="B44" s="87">
        <f>+B42+B41+B35+B34+B33</f>
        <v>30683</v>
      </c>
      <c r="C44" s="87">
        <f>+C42+C41+C35+C34+C33</f>
        <v>57670</v>
      </c>
      <c r="D44" s="87">
        <f>+D42+D41+D35+D34+D33</f>
        <v>347480</v>
      </c>
      <c r="E44" s="87">
        <f>+E42+E41+E35+E34+E33</f>
        <v>8719</v>
      </c>
      <c r="F44" s="87">
        <f t="shared" ref="F44:V44" si="7">+F42+F41+F35+F34+F33</f>
        <v>0</v>
      </c>
      <c r="G44" s="87">
        <f t="shared" si="7"/>
        <v>0</v>
      </c>
      <c r="H44" s="87">
        <f t="shared" si="7"/>
        <v>7493</v>
      </c>
      <c r="I44" s="87">
        <f t="shared" si="7"/>
        <v>953</v>
      </c>
      <c r="J44" s="87">
        <f t="shared" si="7"/>
        <v>12700</v>
      </c>
      <c r="K44" s="87">
        <f t="shared" si="7"/>
        <v>4172</v>
      </c>
      <c r="L44" s="87">
        <f t="shared" si="7"/>
        <v>0</v>
      </c>
      <c r="M44" s="87">
        <f t="shared" si="7"/>
        <v>0</v>
      </c>
      <c r="N44" s="87">
        <f t="shared" si="7"/>
        <v>0</v>
      </c>
      <c r="O44" s="87">
        <f t="shared" si="7"/>
        <v>0</v>
      </c>
      <c r="P44" s="87">
        <f t="shared" si="7"/>
        <v>0</v>
      </c>
      <c r="Q44" s="87">
        <f t="shared" si="7"/>
        <v>165100</v>
      </c>
      <c r="R44" s="87">
        <f t="shared" si="7"/>
        <v>0</v>
      </c>
      <c r="S44" s="87">
        <f t="shared" si="7"/>
        <v>0</v>
      </c>
      <c r="T44" s="87">
        <f t="shared" si="7"/>
        <v>0</v>
      </c>
      <c r="U44" s="87">
        <f t="shared" si="7"/>
        <v>0</v>
      </c>
      <c r="V44" s="87">
        <f t="shared" si="7"/>
        <v>634970</v>
      </c>
      <c r="W44" s="2"/>
      <c r="X44" s="2"/>
      <c r="Z44" s="2"/>
    </row>
    <row r="45" spans="1:32" ht="13.5" customHeight="1">
      <c r="A45" s="24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13"/>
      <c r="W45" s="2"/>
      <c r="X45" s="2"/>
      <c r="Z45" s="2"/>
    </row>
    <row r="46" spans="1:32" ht="13.5" customHeight="1">
      <c r="A46" s="21" t="s">
        <v>51</v>
      </c>
      <c r="B46" s="142"/>
      <c r="C46" s="22"/>
      <c r="D46" s="21"/>
      <c r="E46" s="14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13">
        <f>SUM(B46:U46)</f>
        <v>0</v>
      </c>
      <c r="W46" s="2"/>
      <c r="X46" s="2"/>
      <c r="Z46" s="2"/>
    </row>
    <row r="47" spans="1:32" ht="13.5" customHeight="1">
      <c r="A47" s="57" t="s">
        <v>67</v>
      </c>
      <c r="B47" s="57"/>
      <c r="C47" s="22"/>
      <c r="D47" s="57"/>
      <c r="E47" s="57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155">
        <f>SUM(B47:U47)</f>
        <v>0</v>
      </c>
      <c r="W47" s="2"/>
      <c r="X47" s="2"/>
      <c r="Z47" s="2"/>
    </row>
    <row r="48" spans="1:32" ht="13.5" customHeight="1">
      <c r="A48" s="29" t="s">
        <v>59</v>
      </c>
      <c r="B48" s="29"/>
      <c r="C48" s="55"/>
      <c r="D48" s="29"/>
      <c r="E48" s="29"/>
      <c r="F48" s="55"/>
      <c r="G48" s="55"/>
      <c r="H48" s="55"/>
      <c r="I48" s="55"/>
      <c r="J48" s="55"/>
      <c r="K48" s="55"/>
      <c r="L48" s="85">
        <f>254+17754</f>
        <v>18008</v>
      </c>
      <c r="M48" s="55"/>
      <c r="N48" s="55"/>
      <c r="O48" s="55"/>
      <c r="P48" s="55"/>
      <c r="Q48" s="55"/>
      <c r="R48" s="55"/>
      <c r="S48" s="55"/>
      <c r="T48" s="55"/>
      <c r="U48" s="55"/>
      <c r="V48" s="155">
        <f>SUM(B48:U48)</f>
        <v>18008</v>
      </c>
    </row>
    <row r="49" spans="1:22" ht="13.5" customHeight="1">
      <c r="A49" s="21" t="s">
        <v>68</v>
      </c>
      <c r="B49" s="142"/>
      <c r="C49" s="139"/>
      <c r="D49" s="21"/>
      <c r="E49" s="142"/>
      <c r="F49" s="44"/>
      <c r="G49" s="139"/>
      <c r="H49" s="44"/>
      <c r="I49" s="139"/>
      <c r="J49" s="44"/>
      <c r="K49" s="44"/>
      <c r="L49" s="44"/>
      <c r="M49" s="139"/>
      <c r="N49" s="44"/>
      <c r="O49" s="139"/>
      <c r="P49" s="139"/>
      <c r="Q49" s="44"/>
      <c r="R49" s="139"/>
      <c r="S49" s="139"/>
      <c r="T49" s="139"/>
      <c r="U49" s="139"/>
      <c r="V49" s="155">
        <f>SUM(B49:U49)</f>
        <v>0</v>
      </c>
    </row>
    <row r="50" spans="1:22" ht="13.5" customHeight="1">
      <c r="A50" s="21" t="s">
        <v>60</v>
      </c>
      <c r="B50" s="142"/>
      <c r="C50" s="55"/>
      <c r="D50" s="21"/>
      <c r="E50" s="142"/>
      <c r="F50" s="55"/>
      <c r="G50" s="55"/>
      <c r="H50" s="55"/>
      <c r="I50" s="55"/>
      <c r="J50" s="55"/>
      <c r="K50" s="55"/>
      <c r="L50" s="55"/>
      <c r="M50" s="100"/>
      <c r="N50" s="55"/>
      <c r="O50" s="100"/>
      <c r="P50" s="100"/>
      <c r="Q50" s="55"/>
      <c r="R50" s="100"/>
      <c r="S50" s="100"/>
      <c r="T50" s="100"/>
      <c r="U50" s="100"/>
      <c r="V50" s="155">
        <f>SUM(B50:U50)</f>
        <v>0</v>
      </c>
    </row>
    <row r="51" spans="1:22" ht="13.5" customHeight="1">
      <c r="A51" s="30" t="s">
        <v>70</v>
      </c>
      <c r="B51" s="30">
        <f t="shared" ref="B51:L51" si="8">SUM(B46:B50)</f>
        <v>0</v>
      </c>
      <c r="C51" s="30">
        <f t="shared" si="8"/>
        <v>0</v>
      </c>
      <c r="D51" s="30">
        <f t="shared" si="8"/>
        <v>0</v>
      </c>
      <c r="E51" s="30">
        <f t="shared" si="8"/>
        <v>0</v>
      </c>
      <c r="F51" s="30">
        <f t="shared" si="8"/>
        <v>0</v>
      </c>
      <c r="G51" s="30">
        <f t="shared" si="8"/>
        <v>0</v>
      </c>
      <c r="H51" s="30">
        <f t="shared" si="8"/>
        <v>0</v>
      </c>
      <c r="I51" s="30">
        <f t="shared" si="8"/>
        <v>0</v>
      </c>
      <c r="J51" s="30">
        <f t="shared" si="8"/>
        <v>0</v>
      </c>
      <c r="K51" s="30">
        <f t="shared" si="8"/>
        <v>0</v>
      </c>
      <c r="L51" s="87">
        <f t="shared" si="8"/>
        <v>18008</v>
      </c>
      <c r="M51" s="87"/>
      <c r="N51" s="30">
        <f>SUM(N46:N50)</f>
        <v>0</v>
      </c>
      <c r="O51" s="87"/>
      <c r="P51" s="87"/>
      <c r="Q51" s="30">
        <f>SUM(Q46:Q50)</f>
        <v>0</v>
      </c>
      <c r="R51" s="87"/>
      <c r="S51" s="87"/>
      <c r="T51" s="87"/>
      <c r="U51" s="87"/>
      <c r="V51" s="30">
        <f>SUM(V46:V50)</f>
        <v>18008</v>
      </c>
    </row>
    <row r="52" spans="1:22" ht="13.5" customHeight="1">
      <c r="A52" s="56"/>
      <c r="B52" s="56"/>
      <c r="C52" s="155"/>
      <c r="D52" s="56"/>
      <c r="E52" s="56"/>
      <c r="F52" s="13"/>
      <c r="G52" s="155"/>
      <c r="H52" s="13"/>
      <c r="I52" s="155"/>
      <c r="J52" s="13"/>
      <c r="K52" s="13"/>
      <c r="L52" s="13"/>
      <c r="M52" s="155"/>
      <c r="N52" s="13"/>
      <c r="O52" s="155"/>
      <c r="P52" s="155"/>
      <c r="Q52" s="13"/>
      <c r="R52" s="155"/>
      <c r="S52" s="155"/>
      <c r="T52" s="155"/>
      <c r="U52" s="155"/>
      <c r="V52" s="13"/>
    </row>
    <row r="53" spans="1:22" ht="13.5" customHeight="1">
      <c r="A53" s="30" t="s">
        <v>72</v>
      </c>
      <c r="B53" s="87">
        <f>+B51+B44</f>
        <v>30683</v>
      </c>
      <c r="C53" s="87">
        <f>+C51+C44</f>
        <v>57670</v>
      </c>
      <c r="D53" s="87">
        <f>+D51+D44</f>
        <v>347480</v>
      </c>
      <c r="E53" s="87">
        <f>+E51+E44</f>
        <v>8719</v>
      </c>
      <c r="F53" s="87">
        <f t="shared" ref="F53:V53" si="9">+F51+F44</f>
        <v>0</v>
      </c>
      <c r="G53" s="87">
        <f t="shared" si="9"/>
        <v>0</v>
      </c>
      <c r="H53" s="87">
        <f t="shared" si="9"/>
        <v>7493</v>
      </c>
      <c r="I53" s="87">
        <f t="shared" si="9"/>
        <v>953</v>
      </c>
      <c r="J53" s="87">
        <f t="shared" si="9"/>
        <v>12700</v>
      </c>
      <c r="K53" s="87">
        <f t="shared" si="9"/>
        <v>4172</v>
      </c>
      <c r="L53" s="87">
        <f t="shared" si="9"/>
        <v>18008</v>
      </c>
      <c r="M53" s="87">
        <f t="shared" si="9"/>
        <v>0</v>
      </c>
      <c r="N53" s="87">
        <f t="shared" si="9"/>
        <v>0</v>
      </c>
      <c r="O53" s="87">
        <f t="shared" si="9"/>
        <v>0</v>
      </c>
      <c r="P53" s="87">
        <f t="shared" si="9"/>
        <v>0</v>
      </c>
      <c r="Q53" s="87">
        <f t="shared" si="9"/>
        <v>165100</v>
      </c>
      <c r="R53" s="87">
        <f t="shared" si="9"/>
        <v>0</v>
      </c>
      <c r="S53" s="87">
        <f t="shared" si="9"/>
        <v>0</v>
      </c>
      <c r="T53" s="87">
        <f t="shared" si="9"/>
        <v>0</v>
      </c>
      <c r="U53" s="87">
        <f t="shared" si="9"/>
        <v>0</v>
      </c>
      <c r="V53" s="87">
        <f t="shared" si="9"/>
        <v>652978</v>
      </c>
    </row>
    <row r="54" spans="1:22" ht="13.5" customHeight="1">
      <c r="A54" s="13"/>
      <c r="B54" s="155"/>
      <c r="C54" s="155"/>
      <c r="D54" s="13"/>
      <c r="E54" s="155"/>
      <c r="F54" s="13"/>
      <c r="G54" s="155"/>
      <c r="H54" s="13"/>
      <c r="I54" s="155"/>
      <c r="J54" s="13"/>
      <c r="K54" s="13"/>
      <c r="L54" s="13"/>
      <c r="M54" s="155"/>
      <c r="N54" s="13"/>
      <c r="O54" s="155"/>
      <c r="P54" s="155"/>
      <c r="Q54" s="13"/>
      <c r="R54" s="155"/>
      <c r="S54" s="155"/>
      <c r="T54" s="155"/>
      <c r="U54" s="155"/>
      <c r="V54" s="13"/>
    </row>
    <row r="55" spans="1:22" ht="13.5" customHeight="1">
      <c r="A55" s="13"/>
      <c r="B55" s="155"/>
      <c r="C55" s="155"/>
      <c r="D55" s="13"/>
      <c r="E55" s="155"/>
      <c r="F55" s="13"/>
      <c r="G55" s="155"/>
      <c r="H55" s="13"/>
      <c r="I55" s="155"/>
      <c r="J55" s="13"/>
      <c r="K55" s="13"/>
      <c r="L55" s="13"/>
      <c r="M55" s="155"/>
      <c r="N55" s="13"/>
      <c r="O55" s="155"/>
      <c r="P55" s="155"/>
      <c r="Q55" s="13"/>
      <c r="R55" s="155"/>
      <c r="S55" s="155"/>
      <c r="T55" s="155"/>
      <c r="U55" s="155"/>
      <c r="V55" s="13"/>
    </row>
    <row r="56" spans="1:22" ht="15" customHeight="1">
      <c r="A56" s="23" t="s">
        <v>173</v>
      </c>
      <c r="B56" s="97">
        <f>+B53+B30</f>
        <v>44018</v>
      </c>
      <c r="C56" s="97">
        <f>+C53+C30</f>
        <v>57670</v>
      </c>
      <c r="D56" s="97">
        <f>+D53+D30</f>
        <v>414168</v>
      </c>
      <c r="E56" s="97">
        <f>+E53+E30</f>
        <v>10573</v>
      </c>
      <c r="F56" s="97">
        <f t="shared" ref="F56:V56" si="10">+F53+F30</f>
        <v>5080</v>
      </c>
      <c r="G56" s="97">
        <f t="shared" si="10"/>
        <v>6650</v>
      </c>
      <c r="H56" s="97">
        <f t="shared" si="10"/>
        <v>35571</v>
      </c>
      <c r="I56" s="97">
        <f t="shared" si="10"/>
        <v>4192</v>
      </c>
      <c r="J56" s="97">
        <f t="shared" si="10"/>
        <v>86360</v>
      </c>
      <c r="K56" s="97">
        <f t="shared" si="10"/>
        <v>87058</v>
      </c>
      <c r="L56" s="97">
        <f t="shared" si="10"/>
        <v>1537744</v>
      </c>
      <c r="M56" s="97">
        <f t="shared" si="10"/>
        <v>5060</v>
      </c>
      <c r="N56" s="97">
        <f t="shared" si="10"/>
        <v>1200</v>
      </c>
      <c r="O56" s="97">
        <f t="shared" si="10"/>
        <v>250</v>
      </c>
      <c r="P56" s="97">
        <f t="shared" si="10"/>
        <v>400</v>
      </c>
      <c r="Q56" s="97">
        <f t="shared" si="10"/>
        <v>200200</v>
      </c>
      <c r="R56" s="97">
        <f t="shared" si="10"/>
        <v>1086</v>
      </c>
      <c r="S56" s="97">
        <f t="shared" si="10"/>
        <v>250</v>
      </c>
      <c r="T56" s="97">
        <f t="shared" si="10"/>
        <v>3000</v>
      </c>
      <c r="U56" s="97">
        <f t="shared" si="10"/>
        <v>43300</v>
      </c>
      <c r="V56" s="97">
        <f t="shared" si="10"/>
        <v>2543830</v>
      </c>
    </row>
    <row r="57" spans="1:22">
      <c r="V57" s="93"/>
    </row>
  </sheetData>
  <mergeCells count="8">
    <mergeCell ref="P1:V1"/>
    <mergeCell ref="A1:O1"/>
    <mergeCell ref="A6:A7"/>
    <mergeCell ref="B6:N6"/>
    <mergeCell ref="O6:V6"/>
    <mergeCell ref="A2:N2"/>
    <mergeCell ref="A3:N3"/>
    <mergeCell ref="P2:V3"/>
  </mergeCells>
  <phoneticPr fontId="0" type="noConversion"/>
  <printOptions horizontalCentered="1"/>
  <pageMargins left="0.51181102362204722" right="0.39370078740157483" top="0.47244094488188981" bottom="0.31496062992125984" header="0.27559055118110237" footer="0.19685039370078741"/>
  <pageSetup paperSize="9" scale="65" orientation="landscape" horizontalDpi="300" verticalDpi="300" r:id="rId1"/>
  <headerFooter alignWithMargins="0">
    <oddHeader>&amp;L&amp;8Veresegyház Város Önkormányzat</oddHeader>
    <oddFooter>&amp;LVeresegyház, 2013. Február 07.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>
  <dimension ref="A1:AA57"/>
  <sheetViews>
    <sheetView zoomScaleNormal="100" workbookViewId="0">
      <pane xSplit="1" ySplit="7" topLeftCell="J17" activePane="bottomRight" state="frozen"/>
      <selection pane="topRight" activeCell="B1" sqref="B1"/>
      <selection pane="bottomLeft" activeCell="A8" sqref="A8"/>
      <selection pane="bottomRight" activeCell="N32" sqref="N32"/>
    </sheetView>
  </sheetViews>
  <sheetFormatPr defaultRowHeight="12.75"/>
  <cols>
    <col min="1" max="1" width="39.85546875" customWidth="1"/>
    <col min="2" max="2" width="14" customWidth="1"/>
    <col min="3" max="23" width="12.7109375" customWidth="1"/>
    <col min="24" max="25" width="12.140625" customWidth="1"/>
    <col min="26" max="26" width="10.140625" customWidth="1"/>
    <col min="27" max="27" width="9.85546875" customWidth="1"/>
  </cols>
  <sheetData>
    <row r="1" spans="1:27" ht="12.75" customHeight="1">
      <c r="A1" s="349"/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  <c r="Q1" s="349"/>
      <c r="R1" s="349"/>
      <c r="S1" s="349"/>
      <c r="T1" s="349"/>
      <c r="U1" s="349"/>
      <c r="V1" s="349"/>
      <c r="W1" s="349"/>
      <c r="X1" s="349"/>
      <c r="Y1" s="349"/>
    </row>
    <row r="2" spans="1:27" ht="18" customHeight="1">
      <c r="A2" s="352" t="s">
        <v>421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  <c r="O2" s="278" t="s">
        <v>177</v>
      </c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243"/>
      <c r="AA2" s="243"/>
    </row>
    <row r="3" spans="1:27" ht="14.25" customHeight="1">
      <c r="A3" s="356"/>
      <c r="B3" s="356"/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239"/>
      <c r="AA3" s="239"/>
    </row>
    <row r="4" spans="1:27" ht="14.25" customHeight="1">
      <c r="A4" s="45"/>
      <c r="B4" s="45"/>
      <c r="C4" s="45"/>
      <c r="D4" s="45"/>
      <c r="E4" s="45"/>
      <c r="F4" s="239" t="s">
        <v>179</v>
      </c>
      <c r="G4" s="45"/>
      <c r="H4" s="45"/>
      <c r="I4" s="45"/>
      <c r="J4" s="45"/>
      <c r="K4" s="145"/>
      <c r="L4" s="45"/>
      <c r="M4" s="45"/>
      <c r="N4" s="45"/>
      <c r="O4" s="45"/>
      <c r="P4" s="45"/>
      <c r="Q4" s="45"/>
      <c r="R4" s="45"/>
      <c r="T4" s="239" t="s">
        <v>179</v>
      </c>
      <c r="U4" s="45"/>
      <c r="V4" s="45"/>
      <c r="W4" s="45"/>
      <c r="X4" s="45"/>
      <c r="Y4" s="45"/>
      <c r="Z4" s="3"/>
      <c r="AA4" s="1"/>
    </row>
    <row r="5" spans="1:27" ht="15" customHeight="1">
      <c r="A5" s="40" t="s">
        <v>184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240" t="s">
        <v>2</v>
      </c>
      <c r="O5" s="58"/>
      <c r="P5" s="58"/>
      <c r="Q5" s="58"/>
      <c r="R5" s="58"/>
      <c r="S5" s="58"/>
      <c r="T5" s="58"/>
      <c r="U5" s="58"/>
      <c r="V5" s="58"/>
      <c r="W5" s="58"/>
      <c r="X5" s="58"/>
      <c r="Y5" s="47" t="s">
        <v>2</v>
      </c>
      <c r="Z5" s="3"/>
      <c r="AA5" s="6"/>
    </row>
    <row r="6" spans="1:27" ht="15" customHeight="1">
      <c r="A6" s="326" t="s">
        <v>7</v>
      </c>
      <c r="B6" s="353"/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5"/>
    </row>
    <row r="7" spans="1:27" ht="48.75" customHeight="1">
      <c r="A7" s="327"/>
      <c r="B7" s="91" t="s">
        <v>212</v>
      </c>
      <c r="C7" s="91" t="s">
        <v>215</v>
      </c>
      <c r="D7" s="91" t="s">
        <v>217</v>
      </c>
      <c r="E7" s="91" t="s">
        <v>219</v>
      </c>
      <c r="F7" s="91" t="s">
        <v>221</v>
      </c>
      <c r="G7" s="91" t="s">
        <v>222</v>
      </c>
      <c r="H7" s="91" t="s">
        <v>223</v>
      </c>
      <c r="I7" s="91" t="s">
        <v>226</v>
      </c>
      <c r="J7" s="91" t="s">
        <v>198</v>
      </c>
      <c r="K7" s="91" t="s">
        <v>228</v>
      </c>
      <c r="L7" s="91" t="s">
        <v>229</v>
      </c>
      <c r="M7" s="91" t="s">
        <v>230</v>
      </c>
      <c r="N7" s="91" t="s">
        <v>233</v>
      </c>
      <c r="O7" s="91" t="s">
        <v>234</v>
      </c>
      <c r="P7" s="91" t="s">
        <v>235</v>
      </c>
      <c r="Q7" s="91" t="s">
        <v>236</v>
      </c>
      <c r="R7" s="91" t="s">
        <v>237</v>
      </c>
      <c r="S7" s="91" t="s">
        <v>239</v>
      </c>
      <c r="T7" s="91" t="s">
        <v>243</v>
      </c>
      <c r="U7" s="91" t="s">
        <v>244</v>
      </c>
      <c r="V7" s="91" t="s">
        <v>245</v>
      </c>
      <c r="W7" s="91" t="s">
        <v>247</v>
      </c>
      <c r="X7" s="91" t="s">
        <v>249</v>
      </c>
      <c r="Y7" s="10" t="s">
        <v>9</v>
      </c>
    </row>
    <row r="8" spans="1:27" ht="13.5" customHeight="1">
      <c r="A8" s="17" t="s">
        <v>32</v>
      </c>
      <c r="B8" s="18"/>
      <c r="C8" s="18"/>
      <c r="D8" s="98">
        <v>2000</v>
      </c>
      <c r="E8" s="18"/>
      <c r="F8" s="18"/>
      <c r="G8" s="18"/>
      <c r="H8" s="98">
        <v>400</v>
      </c>
      <c r="I8" s="18"/>
      <c r="J8" s="18"/>
      <c r="K8" s="141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3"/>
      <c r="Y8" s="88">
        <f>SUM(B8:X8)</f>
        <v>2400</v>
      </c>
      <c r="Z8" s="2"/>
      <c r="AA8" s="2"/>
    </row>
    <row r="9" spans="1:27" ht="13.5" customHeight="1">
      <c r="A9" s="19" t="s">
        <v>37</v>
      </c>
      <c r="B9" s="18"/>
      <c r="C9" s="18"/>
      <c r="D9" s="98">
        <v>540</v>
      </c>
      <c r="E9" s="18"/>
      <c r="F9" s="18"/>
      <c r="G9" s="18"/>
      <c r="H9" s="98">
        <v>108</v>
      </c>
      <c r="I9" s="18"/>
      <c r="J9" s="18"/>
      <c r="K9" s="141"/>
      <c r="L9" s="18"/>
      <c r="M9" s="18"/>
      <c r="N9" s="18"/>
      <c r="O9" s="18"/>
      <c r="P9" s="98">
        <v>540</v>
      </c>
      <c r="Q9" s="98"/>
      <c r="R9" s="98"/>
      <c r="S9" s="98"/>
      <c r="T9" s="98"/>
      <c r="U9" s="98"/>
      <c r="V9" s="98"/>
      <c r="W9" s="98"/>
      <c r="X9" s="13"/>
      <c r="Y9" s="88">
        <f>SUM(B9:X9)</f>
        <v>1188</v>
      </c>
      <c r="Z9" s="2"/>
      <c r="AA9" s="2"/>
    </row>
    <row r="10" spans="1:27" ht="13.5" customHeight="1">
      <c r="A10" s="17" t="s">
        <v>33</v>
      </c>
      <c r="B10" s="98">
        <v>5715</v>
      </c>
      <c r="C10" s="98">
        <v>4266</v>
      </c>
      <c r="D10" s="98">
        <v>8826</v>
      </c>
      <c r="E10" s="98">
        <v>12018</v>
      </c>
      <c r="F10" s="18"/>
      <c r="G10" s="98">
        <v>41000</v>
      </c>
      <c r="H10" s="98">
        <v>7366</v>
      </c>
      <c r="I10" s="98">
        <v>1270</v>
      </c>
      <c r="J10" s="18"/>
      <c r="K10" s="141"/>
      <c r="L10" s="98">
        <v>2540</v>
      </c>
      <c r="M10" s="98">
        <v>1000</v>
      </c>
      <c r="N10" s="98">
        <v>480</v>
      </c>
      <c r="O10" s="98"/>
      <c r="P10" s="98"/>
      <c r="Q10" s="98"/>
      <c r="R10" s="98"/>
      <c r="S10" s="98"/>
      <c r="T10" s="98"/>
      <c r="U10" s="98">
        <v>806</v>
      </c>
      <c r="V10" s="98">
        <v>4915</v>
      </c>
      <c r="W10" s="98">
        <v>40005</v>
      </c>
      <c r="X10" s="13"/>
      <c r="Y10" s="88">
        <f>SUM(B10:X10)</f>
        <v>130207</v>
      </c>
      <c r="Z10" s="2"/>
      <c r="AA10" s="2"/>
    </row>
    <row r="11" spans="1:27" ht="13.5" customHeight="1">
      <c r="A11" s="15" t="s">
        <v>34</v>
      </c>
      <c r="B11" s="13"/>
      <c r="C11" s="13"/>
      <c r="D11" s="13"/>
      <c r="E11" s="13"/>
      <c r="F11" s="13"/>
      <c r="G11" s="13"/>
      <c r="H11" s="155"/>
      <c r="I11" s="13"/>
      <c r="J11" s="13"/>
      <c r="K11" s="155"/>
      <c r="L11" s="13"/>
      <c r="M11" s="13"/>
      <c r="N11" s="13"/>
      <c r="O11" s="13"/>
      <c r="P11" s="13"/>
      <c r="Q11" s="13"/>
      <c r="R11" s="98">
        <v>7000</v>
      </c>
      <c r="S11" s="98">
        <v>3500</v>
      </c>
      <c r="T11" s="98"/>
      <c r="U11" s="98"/>
      <c r="V11" s="98"/>
      <c r="W11" s="98"/>
      <c r="X11" s="13"/>
      <c r="Y11" s="88">
        <f>SUM(B11:X11)</f>
        <v>10500</v>
      </c>
      <c r="Z11" s="2"/>
      <c r="AA11" s="2"/>
    </row>
    <row r="12" spans="1:27" ht="13.5" customHeight="1">
      <c r="A12" s="17" t="s">
        <v>45</v>
      </c>
      <c r="B12" s="13">
        <f>SUM(B13:B17)</f>
        <v>0</v>
      </c>
      <c r="C12" s="13"/>
      <c r="D12" s="13">
        <f>SUM(D13:D17)</f>
        <v>0</v>
      </c>
      <c r="E12" s="13">
        <f>SUM(E13:E17)</f>
        <v>0</v>
      </c>
      <c r="F12" s="13">
        <f>SUM(F13:F17)</f>
        <v>2423</v>
      </c>
      <c r="G12" s="13">
        <f>SUM(G13:G17)</f>
        <v>0</v>
      </c>
      <c r="H12" s="155"/>
      <c r="I12" s="13"/>
      <c r="J12" s="98">
        <f>SUM(J13:J17)</f>
        <v>379275</v>
      </c>
      <c r="K12" s="98"/>
      <c r="L12" s="98">
        <f>SUM(L13:L17)</f>
        <v>0</v>
      </c>
      <c r="M12" s="98">
        <f>SUM(M13:M17)</f>
        <v>0</v>
      </c>
      <c r="N12" s="98">
        <f>SUM(N13:N17)</f>
        <v>0</v>
      </c>
      <c r="O12" s="98">
        <f t="shared" ref="O12:T12" si="0">SUM(O13:O17)</f>
        <v>600</v>
      </c>
      <c r="P12" s="98">
        <f t="shared" si="0"/>
        <v>2000</v>
      </c>
      <c r="Q12" s="98">
        <f t="shared" si="0"/>
        <v>12500</v>
      </c>
      <c r="R12" s="98">
        <f t="shared" si="0"/>
        <v>6700</v>
      </c>
      <c r="S12" s="98">
        <f t="shared" si="0"/>
        <v>3000</v>
      </c>
      <c r="T12" s="98">
        <f t="shared" si="0"/>
        <v>9000</v>
      </c>
      <c r="U12" s="98">
        <f>SUM(U13:U17)</f>
        <v>0</v>
      </c>
      <c r="V12" s="98">
        <f>SUM(V13:V17)</f>
        <v>0</v>
      </c>
      <c r="W12" s="98">
        <f>SUM(W13:W17)</f>
        <v>0</v>
      </c>
      <c r="X12" s="13">
        <f>SUM(X13:X17)</f>
        <v>0</v>
      </c>
      <c r="Y12" s="88">
        <f>SUM(Y13:Y17)</f>
        <v>415498</v>
      </c>
      <c r="Z12" s="2"/>
      <c r="AA12" s="2"/>
    </row>
    <row r="13" spans="1:27" ht="13.5" customHeight="1">
      <c r="A13" s="17" t="s">
        <v>162</v>
      </c>
      <c r="B13" s="13"/>
      <c r="C13" s="13"/>
      <c r="D13" s="13"/>
      <c r="E13" s="13"/>
      <c r="F13" s="13"/>
      <c r="G13" s="13"/>
      <c r="H13" s="155"/>
      <c r="I13" s="13"/>
      <c r="J13" s="13"/>
      <c r="K13" s="155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8"/>
      <c r="Y13" s="88">
        <f>SUM(B13:X13)</f>
        <v>0</v>
      </c>
      <c r="Z13" s="2"/>
      <c r="AA13" s="2"/>
    </row>
    <row r="14" spans="1:27" ht="13.5" customHeight="1">
      <c r="A14" s="11" t="s">
        <v>39</v>
      </c>
      <c r="B14" s="12"/>
      <c r="C14" s="12"/>
      <c r="D14" s="12"/>
      <c r="E14" s="12"/>
      <c r="F14" s="98">
        <v>2423</v>
      </c>
      <c r="G14" s="12"/>
      <c r="H14" s="12"/>
      <c r="I14" s="12"/>
      <c r="J14" s="12"/>
      <c r="K14" s="12"/>
      <c r="L14" s="12"/>
      <c r="M14" s="12"/>
      <c r="N14" s="98"/>
      <c r="O14" s="98"/>
      <c r="P14" s="98"/>
      <c r="Q14" s="98"/>
      <c r="R14" s="98"/>
      <c r="S14" s="98"/>
      <c r="T14" s="98">
        <v>9000</v>
      </c>
      <c r="U14" s="98"/>
      <c r="V14" s="98"/>
      <c r="W14" s="98"/>
      <c r="X14" s="13"/>
      <c r="Y14" s="88">
        <f>SUM(B14:X14)</f>
        <v>11423</v>
      </c>
      <c r="Z14" s="2"/>
      <c r="AA14" s="2"/>
    </row>
    <row r="15" spans="1:27" ht="13.5" customHeight="1">
      <c r="A15" s="37" t="s">
        <v>44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98">
        <v>600</v>
      </c>
      <c r="P15" s="98">
        <v>2000</v>
      </c>
      <c r="Q15" s="98">
        <v>12500</v>
      </c>
      <c r="R15" s="98">
        <v>6700</v>
      </c>
      <c r="S15" s="98">
        <v>3000</v>
      </c>
      <c r="T15" s="98"/>
      <c r="U15" s="98"/>
      <c r="V15" s="98"/>
      <c r="W15" s="98"/>
      <c r="X15" s="13"/>
      <c r="Y15" s="13">
        <f>SUM(B15:X15)</f>
        <v>24800</v>
      </c>
      <c r="Z15" s="2"/>
      <c r="AA15" s="2"/>
    </row>
    <row r="16" spans="1:27" ht="13.5" customHeight="1">
      <c r="A16" s="15" t="s">
        <v>163</v>
      </c>
      <c r="B16" s="20"/>
      <c r="C16" s="20"/>
      <c r="D16" s="20"/>
      <c r="E16" s="20"/>
      <c r="F16" s="20"/>
      <c r="G16" s="20"/>
      <c r="H16" s="20"/>
      <c r="I16" s="20"/>
      <c r="J16" s="98">
        <f>26000+353275</f>
        <v>379275</v>
      </c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13"/>
      <c r="Y16" s="98">
        <f>SUM(B16:X16)</f>
        <v>379275</v>
      </c>
      <c r="Z16" s="2"/>
      <c r="AA16" s="2"/>
    </row>
    <row r="17" spans="1:27" s="106" customFormat="1" ht="13.5" customHeight="1">
      <c r="A17" s="102"/>
      <c r="B17" s="103"/>
      <c r="C17" s="103"/>
      <c r="D17" s="103"/>
      <c r="E17" s="103"/>
      <c r="F17" s="103"/>
      <c r="G17" s="103"/>
      <c r="H17" s="103"/>
      <c r="I17" s="103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41"/>
      <c r="Y17" s="104">
        <f>SUM(B17:X17)</f>
        <v>0</v>
      </c>
      <c r="Z17" s="105"/>
      <c r="AA17" s="105"/>
    </row>
    <row r="18" spans="1:27" ht="13.5" customHeight="1">
      <c r="A18" s="15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13"/>
      <c r="Y18" s="13"/>
      <c r="Z18" s="2"/>
      <c r="AA18" s="2"/>
    </row>
    <row r="19" spans="1:27" ht="13.5" customHeight="1">
      <c r="A19" s="13" t="s">
        <v>166</v>
      </c>
      <c r="B19" s="20"/>
      <c r="C19" s="20"/>
      <c r="D19" s="20"/>
      <c r="E19" s="20"/>
      <c r="F19" s="20"/>
      <c r="G19" s="20"/>
      <c r="H19" s="20"/>
      <c r="I19" s="20"/>
      <c r="J19" s="20"/>
      <c r="K19" s="104">
        <f>201170+254+17754</f>
        <v>219178</v>
      </c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13"/>
      <c r="Y19" s="98">
        <f>SUM(B19:X19)</f>
        <v>219178</v>
      </c>
      <c r="Z19" s="2"/>
      <c r="AA19" s="2"/>
    </row>
    <row r="20" spans="1:27" ht="13.5" customHeight="1">
      <c r="A20" s="13" t="s">
        <v>167</v>
      </c>
      <c r="B20" s="20"/>
      <c r="C20" s="20"/>
      <c r="D20" s="20"/>
      <c r="E20" s="20"/>
      <c r="F20" s="20"/>
      <c r="G20" s="20"/>
      <c r="H20" s="20"/>
      <c r="I20" s="20"/>
      <c r="J20" s="20"/>
      <c r="K20" s="98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13"/>
      <c r="Y20" s="98">
        <f>SUM(B20:X20)</f>
        <v>0</v>
      </c>
      <c r="Z20" s="2"/>
      <c r="AA20" s="2"/>
    </row>
    <row r="21" spans="1:27" ht="13.5" customHeight="1">
      <c r="A21" s="16" t="s">
        <v>48</v>
      </c>
      <c r="B21" s="99">
        <f t="shared" ref="B21:H21" si="1">+B20+B19+B12+B11+B10+B9+B8</f>
        <v>5715</v>
      </c>
      <c r="C21" s="99">
        <f t="shared" si="1"/>
        <v>4266</v>
      </c>
      <c r="D21" s="99">
        <f t="shared" si="1"/>
        <v>11366</v>
      </c>
      <c r="E21" s="99">
        <f t="shared" si="1"/>
        <v>12018</v>
      </c>
      <c r="F21" s="99">
        <f t="shared" si="1"/>
        <v>2423</v>
      </c>
      <c r="G21" s="99">
        <f t="shared" si="1"/>
        <v>41000</v>
      </c>
      <c r="H21" s="99">
        <f t="shared" si="1"/>
        <v>7874</v>
      </c>
      <c r="I21" s="99">
        <f t="shared" ref="I21:W21" si="2">+I20+I19+I12+I11+I10+I9+I8</f>
        <v>1270</v>
      </c>
      <c r="J21" s="99">
        <f t="shared" si="2"/>
        <v>379275</v>
      </c>
      <c r="K21" s="99">
        <f t="shared" si="2"/>
        <v>219178</v>
      </c>
      <c r="L21" s="99">
        <f t="shared" si="2"/>
        <v>2540</v>
      </c>
      <c r="M21" s="99">
        <f t="shared" si="2"/>
        <v>1000</v>
      </c>
      <c r="N21" s="99">
        <f t="shared" si="2"/>
        <v>480</v>
      </c>
      <c r="O21" s="99">
        <f t="shared" si="2"/>
        <v>600</v>
      </c>
      <c r="P21" s="99">
        <f t="shared" si="2"/>
        <v>2540</v>
      </c>
      <c r="Q21" s="99">
        <f t="shared" si="2"/>
        <v>12500</v>
      </c>
      <c r="R21" s="99">
        <f t="shared" si="2"/>
        <v>13700</v>
      </c>
      <c r="S21" s="99">
        <f t="shared" si="2"/>
        <v>6500</v>
      </c>
      <c r="T21" s="99">
        <f t="shared" si="2"/>
        <v>9000</v>
      </c>
      <c r="U21" s="99">
        <f t="shared" si="2"/>
        <v>806</v>
      </c>
      <c r="V21" s="99">
        <f t="shared" si="2"/>
        <v>4915</v>
      </c>
      <c r="W21" s="99">
        <f t="shared" si="2"/>
        <v>40005</v>
      </c>
      <c r="X21" s="99">
        <f>+X20+X19+X12+X11+X10+X9+X8</f>
        <v>0</v>
      </c>
      <c r="Y21" s="99">
        <f>+Y20+Y19+Y12+Y11+Y10+Y9+Y8</f>
        <v>778971</v>
      </c>
      <c r="Z21" s="2"/>
      <c r="AA21" s="2"/>
    </row>
    <row r="22" spans="1:27" ht="13.5" customHeight="1">
      <c r="A22" s="53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13"/>
      <c r="Y22" s="13"/>
      <c r="Z22" s="2"/>
      <c r="AA22" s="2"/>
    </row>
    <row r="23" spans="1:27" ht="13.5" customHeight="1">
      <c r="A23" s="49" t="s">
        <v>51</v>
      </c>
      <c r="B23" s="21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13"/>
      <c r="Y23" s="13">
        <f>SUM(B23:X23)</f>
        <v>0</v>
      </c>
      <c r="Z23" s="2"/>
      <c r="AA23" s="2"/>
    </row>
    <row r="24" spans="1:27" ht="13.5" customHeight="1">
      <c r="A24" s="49" t="s">
        <v>79</v>
      </c>
      <c r="B24" s="21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18"/>
      <c r="Y24" s="13">
        <f>SUM(B24:X24)</f>
        <v>0</v>
      </c>
      <c r="Z24" s="2"/>
      <c r="AA24" s="2"/>
    </row>
    <row r="25" spans="1:27" ht="13.5" customHeight="1">
      <c r="A25" s="50" t="s">
        <v>59</v>
      </c>
      <c r="B25" s="29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18"/>
      <c r="Y25" s="13">
        <f>SUM(B25:X25)</f>
        <v>0</v>
      </c>
      <c r="Z25" s="2"/>
      <c r="AA25" s="2"/>
    </row>
    <row r="26" spans="1:27" ht="13.5" customHeight="1">
      <c r="A26" s="49" t="s">
        <v>58</v>
      </c>
      <c r="B26" s="21"/>
      <c r="C26" s="55"/>
      <c r="D26" s="55"/>
      <c r="E26" s="55"/>
      <c r="F26" s="55"/>
      <c r="G26" s="55"/>
      <c r="H26" s="55"/>
      <c r="I26" s="55"/>
      <c r="J26" s="88">
        <f>438228+1168296</f>
        <v>1606524</v>
      </c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18"/>
      <c r="Y26" s="88">
        <f>SUM(B26:X26)</f>
        <v>1606524</v>
      </c>
      <c r="Z26" s="2"/>
      <c r="AA26" s="2"/>
    </row>
    <row r="27" spans="1:27" ht="13.5" customHeight="1">
      <c r="A27" s="51"/>
      <c r="B27" s="54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13"/>
      <c r="Y27" s="13"/>
      <c r="Z27" s="2"/>
      <c r="AA27" s="2"/>
    </row>
    <row r="28" spans="1:27" ht="13.5" customHeight="1">
      <c r="A28" s="52" t="s">
        <v>62</v>
      </c>
      <c r="B28" s="30">
        <f>SUM(B23:B26)</f>
        <v>0</v>
      </c>
      <c r="C28" s="30">
        <f t="shared" ref="C28:X28" si="3">SUM(C23:C26)</f>
        <v>0</v>
      </c>
      <c r="D28" s="30">
        <f t="shared" si="3"/>
        <v>0</v>
      </c>
      <c r="E28" s="30">
        <f t="shared" si="3"/>
        <v>0</v>
      </c>
      <c r="F28" s="30">
        <f t="shared" si="3"/>
        <v>0</v>
      </c>
      <c r="G28" s="30">
        <f t="shared" si="3"/>
        <v>0</v>
      </c>
      <c r="H28" s="30">
        <f t="shared" si="3"/>
        <v>0</v>
      </c>
      <c r="I28" s="30">
        <f t="shared" si="3"/>
        <v>0</v>
      </c>
      <c r="J28" s="99">
        <f t="shared" si="3"/>
        <v>1606524</v>
      </c>
      <c r="K28" s="99">
        <f t="shared" si="3"/>
        <v>0</v>
      </c>
      <c r="L28" s="99">
        <f t="shared" si="3"/>
        <v>0</v>
      </c>
      <c r="M28" s="99">
        <f t="shared" si="3"/>
        <v>0</v>
      </c>
      <c r="N28" s="99">
        <f t="shared" si="3"/>
        <v>0</v>
      </c>
      <c r="O28" s="99">
        <f t="shared" si="3"/>
        <v>0</v>
      </c>
      <c r="P28" s="99">
        <f t="shared" si="3"/>
        <v>0</v>
      </c>
      <c r="Q28" s="99">
        <f t="shared" si="3"/>
        <v>0</v>
      </c>
      <c r="R28" s="99">
        <f t="shared" si="3"/>
        <v>0</v>
      </c>
      <c r="S28" s="99">
        <f t="shared" si="3"/>
        <v>0</v>
      </c>
      <c r="T28" s="99">
        <f t="shared" si="3"/>
        <v>0</v>
      </c>
      <c r="U28" s="99">
        <f t="shared" si="3"/>
        <v>0</v>
      </c>
      <c r="V28" s="99">
        <f t="shared" si="3"/>
        <v>0</v>
      </c>
      <c r="W28" s="99">
        <f t="shared" si="3"/>
        <v>0</v>
      </c>
      <c r="X28" s="30">
        <f t="shared" si="3"/>
        <v>0</v>
      </c>
      <c r="Y28" s="88">
        <f>SUM(B28:X28)</f>
        <v>1606524</v>
      </c>
      <c r="Z28" s="2"/>
      <c r="AA28" s="2"/>
    </row>
    <row r="29" spans="1:27">
      <c r="A29" s="52"/>
      <c r="B29" s="30"/>
      <c r="C29" s="13"/>
      <c r="D29" s="13"/>
      <c r="E29" s="13"/>
      <c r="F29" s="13"/>
      <c r="G29" s="13"/>
      <c r="H29" s="155"/>
      <c r="I29" s="13"/>
      <c r="J29" s="13"/>
      <c r="K29" s="155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2"/>
      <c r="AA29" s="2"/>
    </row>
    <row r="30" spans="1:27" ht="13.5" customHeight="1">
      <c r="A30" s="30" t="s">
        <v>64</v>
      </c>
      <c r="B30" s="87">
        <f>+B28+B21</f>
        <v>5715</v>
      </c>
      <c r="C30" s="87">
        <f t="shared" ref="C30:Y30" si="4">+C28+C21</f>
        <v>4266</v>
      </c>
      <c r="D30" s="87">
        <f t="shared" si="4"/>
        <v>11366</v>
      </c>
      <c r="E30" s="87">
        <f t="shared" si="4"/>
        <v>12018</v>
      </c>
      <c r="F30" s="87">
        <f t="shared" si="4"/>
        <v>2423</v>
      </c>
      <c r="G30" s="87">
        <f t="shared" si="4"/>
        <v>41000</v>
      </c>
      <c r="H30" s="87">
        <f t="shared" si="4"/>
        <v>7874</v>
      </c>
      <c r="I30" s="87">
        <f t="shared" si="4"/>
        <v>1270</v>
      </c>
      <c r="J30" s="87">
        <f t="shared" si="4"/>
        <v>1985799</v>
      </c>
      <c r="K30" s="87">
        <f t="shared" si="4"/>
        <v>219178</v>
      </c>
      <c r="L30" s="87">
        <f t="shared" si="4"/>
        <v>2540</v>
      </c>
      <c r="M30" s="87">
        <f t="shared" si="4"/>
        <v>1000</v>
      </c>
      <c r="N30" s="87">
        <f t="shared" si="4"/>
        <v>480</v>
      </c>
      <c r="O30" s="87">
        <f t="shared" si="4"/>
        <v>600</v>
      </c>
      <c r="P30" s="87">
        <f t="shared" si="4"/>
        <v>2540</v>
      </c>
      <c r="Q30" s="87">
        <f t="shared" si="4"/>
        <v>12500</v>
      </c>
      <c r="R30" s="87">
        <f t="shared" si="4"/>
        <v>13700</v>
      </c>
      <c r="S30" s="87">
        <f t="shared" si="4"/>
        <v>6500</v>
      </c>
      <c r="T30" s="87">
        <f t="shared" si="4"/>
        <v>9000</v>
      </c>
      <c r="U30" s="87">
        <f t="shared" si="4"/>
        <v>806</v>
      </c>
      <c r="V30" s="87">
        <f t="shared" si="4"/>
        <v>4915</v>
      </c>
      <c r="W30" s="87">
        <f t="shared" si="4"/>
        <v>40005</v>
      </c>
      <c r="X30" s="87">
        <f t="shared" si="4"/>
        <v>0</v>
      </c>
      <c r="Y30" s="87">
        <f t="shared" si="4"/>
        <v>2385495</v>
      </c>
      <c r="Z30" s="2"/>
      <c r="AA30" s="2"/>
    </row>
    <row r="31" spans="1:27" ht="13.5" customHeight="1">
      <c r="A31" s="60"/>
      <c r="B31" s="60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2"/>
      <c r="AA31" s="2"/>
    </row>
    <row r="32" spans="1:27" ht="19.5" customHeight="1">
      <c r="A32" s="59" t="s">
        <v>185</v>
      </c>
      <c r="B32" s="59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83" t="s">
        <v>4</v>
      </c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6" t="s">
        <v>4</v>
      </c>
      <c r="Z32" s="2"/>
      <c r="AA32" s="2"/>
    </row>
    <row r="33" spans="1:27" ht="13.5" customHeight="1">
      <c r="A33" s="21" t="s">
        <v>42</v>
      </c>
      <c r="B33" s="21"/>
      <c r="C33" s="86">
        <v>21273</v>
      </c>
      <c r="D33" s="13"/>
      <c r="E33" s="13"/>
      <c r="F33" s="13"/>
      <c r="G33" s="88">
        <v>255682</v>
      </c>
      <c r="H33" s="155"/>
      <c r="I33" s="88">
        <v>18542</v>
      </c>
      <c r="J33" s="13"/>
      <c r="K33" s="155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98"/>
      <c r="W33" s="98"/>
      <c r="X33" s="98"/>
      <c r="Y33" s="86">
        <f t="shared" ref="Y33:Y39" si="5">SUM(B33:X33)</f>
        <v>295497</v>
      </c>
      <c r="Z33" s="2"/>
      <c r="AA33" s="2"/>
    </row>
    <row r="34" spans="1:27" ht="13.5" customHeight="1">
      <c r="A34" s="49" t="s">
        <v>43</v>
      </c>
      <c r="B34" s="21"/>
      <c r="C34" s="13"/>
      <c r="D34" s="13"/>
      <c r="E34" s="13"/>
      <c r="F34" s="13"/>
      <c r="G34" s="13"/>
      <c r="H34" s="155"/>
      <c r="I34" s="13"/>
      <c r="J34" s="13"/>
      <c r="K34" s="155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86">
        <f t="shared" si="5"/>
        <v>0</v>
      </c>
      <c r="Z34" s="2"/>
      <c r="AA34" s="2"/>
    </row>
    <row r="35" spans="1:27" ht="13.5" customHeight="1">
      <c r="A35" s="17" t="s">
        <v>46</v>
      </c>
      <c r="B35" s="98">
        <f t="shared" ref="B35:I35" si="6">SUM(B36:B39)</f>
        <v>0</v>
      </c>
      <c r="C35" s="98">
        <f t="shared" si="6"/>
        <v>0</v>
      </c>
      <c r="D35" s="98">
        <f t="shared" si="6"/>
        <v>0</v>
      </c>
      <c r="E35" s="98">
        <f t="shared" si="6"/>
        <v>0</v>
      </c>
      <c r="F35" s="98">
        <f t="shared" si="6"/>
        <v>0</v>
      </c>
      <c r="G35" s="98">
        <f t="shared" si="6"/>
        <v>0</v>
      </c>
      <c r="H35" s="98">
        <f t="shared" si="6"/>
        <v>0</v>
      </c>
      <c r="I35" s="98">
        <f t="shared" si="6"/>
        <v>0</v>
      </c>
      <c r="J35" s="98">
        <f>SUM(J36:J39)</f>
        <v>8957</v>
      </c>
      <c r="K35" s="98"/>
      <c r="L35" s="98">
        <f t="shared" ref="L35:X35" si="7">SUM(L36:L39)</f>
        <v>0</v>
      </c>
      <c r="M35" s="98">
        <f t="shared" si="7"/>
        <v>0</v>
      </c>
      <c r="N35" s="98">
        <f t="shared" si="7"/>
        <v>0</v>
      </c>
      <c r="O35" s="98">
        <f t="shared" si="7"/>
        <v>0</v>
      </c>
      <c r="P35" s="98">
        <f t="shared" si="7"/>
        <v>0</v>
      </c>
      <c r="Q35" s="98">
        <f t="shared" si="7"/>
        <v>0</v>
      </c>
      <c r="R35" s="98">
        <f t="shared" si="7"/>
        <v>0</v>
      </c>
      <c r="S35" s="98">
        <f t="shared" si="7"/>
        <v>0</v>
      </c>
      <c r="T35" s="98">
        <f t="shared" si="7"/>
        <v>32000</v>
      </c>
      <c r="U35" s="98">
        <f t="shared" si="7"/>
        <v>0</v>
      </c>
      <c r="V35" s="98">
        <f t="shared" si="7"/>
        <v>0</v>
      </c>
      <c r="W35" s="98">
        <f t="shared" si="7"/>
        <v>0</v>
      </c>
      <c r="X35" s="98">
        <f t="shared" si="7"/>
        <v>0</v>
      </c>
      <c r="Y35" s="86">
        <f t="shared" si="5"/>
        <v>40957</v>
      </c>
      <c r="Z35" s="2"/>
      <c r="AA35" s="2"/>
    </row>
    <row r="36" spans="1:27" ht="13.5" customHeight="1">
      <c r="A36" s="17" t="s">
        <v>162</v>
      </c>
      <c r="B36" s="13"/>
      <c r="C36" s="13"/>
      <c r="D36" s="13"/>
      <c r="E36" s="13"/>
      <c r="F36" s="13"/>
      <c r="G36" s="13"/>
      <c r="H36" s="155"/>
      <c r="I36" s="13"/>
      <c r="J36" s="13"/>
      <c r="K36" s="155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86">
        <f t="shared" si="5"/>
        <v>0</v>
      </c>
      <c r="Z36" s="2"/>
      <c r="AA36" s="2"/>
    </row>
    <row r="37" spans="1:27" ht="13.5" customHeight="1">
      <c r="A37" s="11" t="s">
        <v>36</v>
      </c>
      <c r="B37" s="11"/>
      <c r="C37" s="11"/>
      <c r="D37" s="11"/>
      <c r="E37" s="11"/>
      <c r="F37" s="11"/>
      <c r="G37" s="11"/>
      <c r="H37" s="138"/>
      <c r="I37" s="11"/>
      <c r="J37" s="11"/>
      <c r="K37" s="138"/>
      <c r="L37" s="11"/>
      <c r="M37" s="11"/>
      <c r="N37" s="11"/>
      <c r="O37" s="11"/>
      <c r="P37" s="11"/>
      <c r="Q37" s="11"/>
      <c r="R37" s="11"/>
      <c r="S37" s="11"/>
      <c r="T37" s="98">
        <v>32000</v>
      </c>
      <c r="U37" s="98"/>
      <c r="V37" s="98"/>
      <c r="W37" s="98"/>
      <c r="X37" s="13"/>
      <c r="Y37" s="86">
        <f t="shared" si="5"/>
        <v>32000</v>
      </c>
      <c r="Z37" s="2"/>
      <c r="AA37" s="2"/>
    </row>
    <row r="38" spans="1:27" ht="13.5" customHeight="1">
      <c r="A38" s="11" t="s">
        <v>165</v>
      </c>
      <c r="B38" s="11"/>
      <c r="C38" s="11"/>
      <c r="D38" s="11"/>
      <c r="E38" s="11"/>
      <c r="F38" s="11"/>
      <c r="G38" s="11"/>
      <c r="H38" s="138"/>
      <c r="I38" s="11"/>
      <c r="J38" s="11"/>
      <c r="K38" s="138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3"/>
      <c r="Y38" s="86">
        <f t="shared" si="5"/>
        <v>0</v>
      </c>
      <c r="Z38" s="2"/>
      <c r="AA38" s="2"/>
    </row>
    <row r="39" spans="1:27" s="106" customFormat="1" ht="13.5" customHeight="1">
      <c r="A39" s="102" t="s">
        <v>250</v>
      </c>
      <c r="B39" s="78"/>
      <c r="C39" s="78"/>
      <c r="D39" s="78"/>
      <c r="E39" s="78"/>
      <c r="F39" s="78"/>
      <c r="G39" s="78"/>
      <c r="H39" s="152"/>
      <c r="I39" s="78"/>
      <c r="J39" s="104">
        <v>8957</v>
      </c>
      <c r="K39" s="104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41"/>
      <c r="Y39" s="85">
        <f t="shared" si="5"/>
        <v>8957</v>
      </c>
      <c r="Z39" s="105"/>
      <c r="AA39" s="105"/>
    </row>
    <row r="40" spans="1:27" ht="13.5" customHeight="1">
      <c r="A40" s="27"/>
      <c r="B40" s="11"/>
      <c r="C40" s="11"/>
      <c r="D40" s="11"/>
      <c r="E40" s="11"/>
      <c r="F40" s="11"/>
      <c r="G40" s="11"/>
      <c r="H40" s="138"/>
      <c r="I40" s="11"/>
      <c r="J40" s="11"/>
      <c r="K40" s="138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3"/>
      <c r="Y40" s="86"/>
      <c r="Z40" s="2"/>
      <c r="AA40" s="2"/>
    </row>
    <row r="41" spans="1:27" ht="13.5" customHeight="1">
      <c r="A41" s="13" t="s">
        <v>169</v>
      </c>
      <c r="B41" s="21"/>
      <c r="C41" s="21"/>
      <c r="D41" s="21"/>
      <c r="E41" s="21"/>
      <c r="F41" s="21"/>
      <c r="G41" s="21"/>
      <c r="H41" s="142"/>
      <c r="I41" s="21"/>
      <c r="J41" s="21"/>
      <c r="K41" s="104">
        <v>200000</v>
      </c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13"/>
      <c r="Y41" s="86">
        <f>SUM(B41:X41)</f>
        <v>200000</v>
      </c>
      <c r="Z41" s="2"/>
      <c r="AA41" s="2"/>
    </row>
    <row r="42" spans="1:27" ht="13.5" customHeight="1">
      <c r="A42" s="13" t="s">
        <v>170</v>
      </c>
      <c r="B42" s="14"/>
      <c r="C42" s="14"/>
      <c r="D42" s="14"/>
      <c r="E42" s="14"/>
      <c r="F42" s="14"/>
      <c r="G42" s="14"/>
      <c r="H42" s="14"/>
      <c r="I42" s="14"/>
      <c r="J42" s="14"/>
      <c r="K42" s="104">
        <v>0</v>
      </c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3"/>
      <c r="Y42" s="86">
        <f>SUM(B42:X42)</f>
        <v>0</v>
      </c>
      <c r="Z42" s="2"/>
      <c r="AA42" s="2"/>
    </row>
    <row r="43" spans="1:27" ht="13.5" customHeight="1">
      <c r="A43" s="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6"/>
      <c r="Y43" s="86"/>
      <c r="Z43" s="2"/>
      <c r="AA43" s="2"/>
    </row>
    <row r="44" spans="1:27" ht="13.5" customHeight="1">
      <c r="A44" s="30" t="s">
        <v>172</v>
      </c>
      <c r="B44" s="30">
        <f>+B42+B41+B35+B34+B33</f>
        <v>0</v>
      </c>
      <c r="C44" s="87">
        <f t="shared" ref="C44:Y44" si="8">+C42+C41+C35+C34+C33</f>
        <v>21273</v>
      </c>
      <c r="D44" s="87">
        <f t="shared" si="8"/>
        <v>0</v>
      </c>
      <c r="E44" s="87">
        <f t="shared" si="8"/>
        <v>0</v>
      </c>
      <c r="F44" s="87">
        <f t="shared" si="8"/>
        <v>0</v>
      </c>
      <c r="G44" s="87">
        <f t="shared" si="8"/>
        <v>255682</v>
      </c>
      <c r="H44" s="87">
        <f t="shared" si="8"/>
        <v>0</v>
      </c>
      <c r="I44" s="87">
        <f t="shared" si="8"/>
        <v>18542</v>
      </c>
      <c r="J44" s="87">
        <f t="shared" si="8"/>
        <v>8957</v>
      </c>
      <c r="K44" s="87">
        <f t="shared" si="8"/>
        <v>200000</v>
      </c>
      <c r="L44" s="87">
        <f t="shared" si="8"/>
        <v>0</v>
      </c>
      <c r="M44" s="87">
        <f t="shared" si="8"/>
        <v>0</v>
      </c>
      <c r="N44" s="87">
        <f t="shared" si="8"/>
        <v>0</v>
      </c>
      <c r="O44" s="87">
        <f t="shared" si="8"/>
        <v>0</v>
      </c>
      <c r="P44" s="87">
        <f t="shared" si="8"/>
        <v>0</v>
      </c>
      <c r="Q44" s="87">
        <f t="shared" si="8"/>
        <v>0</v>
      </c>
      <c r="R44" s="87">
        <f t="shared" si="8"/>
        <v>0</v>
      </c>
      <c r="S44" s="87">
        <f t="shared" si="8"/>
        <v>0</v>
      </c>
      <c r="T44" s="87">
        <f t="shared" si="8"/>
        <v>32000</v>
      </c>
      <c r="U44" s="87">
        <f t="shared" si="8"/>
        <v>0</v>
      </c>
      <c r="V44" s="87">
        <f t="shared" si="8"/>
        <v>0</v>
      </c>
      <c r="W44" s="87">
        <f t="shared" si="8"/>
        <v>0</v>
      </c>
      <c r="X44" s="87">
        <f t="shared" si="8"/>
        <v>0</v>
      </c>
      <c r="Y44" s="87">
        <f t="shared" si="8"/>
        <v>536454</v>
      </c>
      <c r="Z44" s="2"/>
      <c r="AA44" s="2"/>
    </row>
    <row r="45" spans="1:27" ht="13.5" customHeight="1">
      <c r="A45" s="24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13"/>
      <c r="Y45" s="13"/>
      <c r="Z45" s="2"/>
      <c r="AA45" s="2"/>
    </row>
    <row r="46" spans="1:27" ht="13.5" customHeight="1">
      <c r="A46" s="21" t="s">
        <v>51</v>
      </c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13"/>
      <c r="Y46" s="100">
        <f>SUM(B46:X46)</f>
        <v>0</v>
      </c>
      <c r="Z46" s="2"/>
      <c r="AA46" s="2"/>
    </row>
    <row r="47" spans="1:27" ht="13.5" customHeight="1">
      <c r="A47" s="57" t="s">
        <v>67</v>
      </c>
      <c r="B47" s="57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13"/>
      <c r="Y47" s="100">
        <f>SUM(B47:X47)</f>
        <v>0</v>
      </c>
      <c r="Z47" s="2"/>
      <c r="AA47" s="2"/>
    </row>
    <row r="48" spans="1:27" ht="13.5" customHeight="1">
      <c r="A48" s="29" t="s">
        <v>59</v>
      </c>
      <c r="B48" s="29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18"/>
      <c r="Y48" s="100">
        <f>SUM(B48:X48)</f>
        <v>0</v>
      </c>
    </row>
    <row r="49" spans="1:25" ht="13.5" customHeight="1">
      <c r="A49" s="21" t="s">
        <v>68</v>
      </c>
      <c r="B49" s="21"/>
      <c r="C49" s="44"/>
      <c r="D49" s="44"/>
      <c r="E49" s="44"/>
      <c r="F49" s="44"/>
      <c r="G49" s="44"/>
      <c r="H49" s="139"/>
      <c r="I49" s="44"/>
      <c r="J49" s="44"/>
      <c r="K49" s="139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18"/>
      <c r="Y49" s="100">
        <f>SUM(B49:X49)</f>
        <v>0</v>
      </c>
    </row>
    <row r="50" spans="1:25" ht="13.5" customHeight="1">
      <c r="A50" s="21" t="s">
        <v>60</v>
      </c>
      <c r="B50" s="21"/>
      <c r="C50" s="55"/>
      <c r="D50" s="55"/>
      <c r="E50" s="55"/>
      <c r="F50" s="55"/>
      <c r="G50" s="55"/>
      <c r="H50" s="55"/>
      <c r="I50" s="55"/>
      <c r="J50" s="100">
        <v>10708</v>
      </c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8"/>
      <c r="Y50" s="100">
        <f>SUM(B50:X50)</f>
        <v>10708</v>
      </c>
    </row>
    <row r="51" spans="1:25" ht="13.5" customHeight="1">
      <c r="A51" s="30" t="s">
        <v>70</v>
      </c>
      <c r="B51" s="30">
        <f>SUM(B46:B50)</f>
        <v>0</v>
      </c>
      <c r="C51" s="30">
        <f t="shared" ref="C51:Y51" si="9">SUM(C46:C50)</f>
        <v>0</v>
      </c>
      <c r="D51" s="30">
        <f t="shared" si="9"/>
        <v>0</v>
      </c>
      <c r="E51" s="30">
        <f t="shared" si="9"/>
        <v>0</v>
      </c>
      <c r="F51" s="30">
        <f t="shared" si="9"/>
        <v>0</v>
      </c>
      <c r="G51" s="30">
        <f t="shared" si="9"/>
        <v>0</v>
      </c>
      <c r="H51" s="30">
        <f t="shared" si="9"/>
        <v>0</v>
      </c>
      <c r="I51" s="30">
        <f t="shared" si="9"/>
        <v>0</v>
      </c>
      <c r="J51" s="87">
        <f t="shared" si="9"/>
        <v>10708</v>
      </c>
      <c r="K51" s="87">
        <f t="shared" si="9"/>
        <v>0</v>
      </c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>
        <f t="shared" si="9"/>
        <v>0</v>
      </c>
      <c r="Y51" s="87">
        <f t="shared" si="9"/>
        <v>10708</v>
      </c>
    </row>
    <row r="52" spans="1:25" ht="13.5" customHeight="1">
      <c r="A52" s="56"/>
      <c r="B52" s="56"/>
      <c r="C52" s="13"/>
      <c r="D52" s="13"/>
      <c r="E52" s="13"/>
      <c r="F52" s="13"/>
      <c r="G52" s="13"/>
      <c r="H52" s="155"/>
      <c r="I52" s="13"/>
      <c r="J52" s="13"/>
      <c r="K52" s="155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</row>
    <row r="53" spans="1:25" ht="13.5" customHeight="1">
      <c r="A53" s="30" t="s">
        <v>72</v>
      </c>
      <c r="B53" s="30">
        <f>+B51+B44</f>
        <v>0</v>
      </c>
      <c r="C53" s="87">
        <f t="shared" ref="C53:Y53" si="10">+C51+C44</f>
        <v>21273</v>
      </c>
      <c r="D53" s="87">
        <f t="shared" si="10"/>
        <v>0</v>
      </c>
      <c r="E53" s="87">
        <f t="shared" si="10"/>
        <v>0</v>
      </c>
      <c r="F53" s="87">
        <f t="shared" si="10"/>
        <v>0</v>
      </c>
      <c r="G53" s="87">
        <f t="shared" si="10"/>
        <v>255682</v>
      </c>
      <c r="H53" s="87">
        <f t="shared" si="10"/>
        <v>0</v>
      </c>
      <c r="I53" s="87">
        <f t="shared" si="10"/>
        <v>18542</v>
      </c>
      <c r="J53" s="87">
        <f t="shared" si="10"/>
        <v>19665</v>
      </c>
      <c r="K53" s="87">
        <f t="shared" si="10"/>
        <v>200000</v>
      </c>
      <c r="L53" s="87">
        <f t="shared" si="10"/>
        <v>0</v>
      </c>
      <c r="M53" s="87">
        <f t="shared" si="10"/>
        <v>0</v>
      </c>
      <c r="N53" s="87">
        <f t="shared" si="10"/>
        <v>0</v>
      </c>
      <c r="O53" s="87">
        <f t="shared" si="10"/>
        <v>0</v>
      </c>
      <c r="P53" s="87">
        <f t="shared" si="10"/>
        <v>0</v>
      </c>
      <c r="Q53" s="87">
        <f t="shared" si="10"/>
        <v>0</v>
      </c>
      <c r="R53" s="87">
        <f t="shared" si="10"/>
        <v>0</v>
      </c>
      <c r="S53" s="87">
        <f t="shared" si="10"/>
        <v>0</v>
      </c>
      <c r="T53" s="87">
        <f t="shared" si="10"/>
        <v>32000</v>
      </c>
      <c r="U53" s="87">
        <f t="shared" si="10"/>
        <v>0</v>
      </c>
      <c r="V53" s="87">
        <f t="shared" si="10"/>
        <v>0</v>
      </c>
      <c r="W53" s="87">
        <f t="shared" si="10"/>
        <v>0</v>
      </c>
      <c r="X53" s="87">
        <f t="shared" si="10"/>
        <v>0</v>
      </c>
      <c r="Y53" s="87">
        <f t="shared" si="10"/>
        <v>547162</v>
      </c>
    </row>
    <row r="54" spans="1:25" ht="13.5" customHeight="1">
      <c r="A54" s="13"/>
      <c r="B54" s="13"/>
      <c r="C54" s="13"/>
      <c r="D54" s="13"/>
      <c r="E54" s="13"/>
      <c r="F54" s="13"/>
      <c r="G54" s="13"/>
      <c r="H54" s="155"/>
      <c r="I54" s="13"/>
      <c r="J54" s="13"/>
      <c r="K54" s="155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</row>
    <row r="55" spans="1:25" ht="13.5" customHeight="1">
      <c r="A55" s="13"/>
      <c r="B55" s="13"/>
      <c r="C55" s="13"/>
      <c r="D55" s="13"/>
      <c r="E55" s="13"/>
      <c r="F55" s="13"/>
      <c r="G55" s="13"/>
      <c r="H55" s="155"/>
      <c r="I55" s="13"/>
      <c r="J55" s="13"/>
      <c r="K55" s="155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</row>
    <row r="56" spans="1:25" ht="15" customHeight="1">
      <c r="A56" s="23" t="s">
        <v>173</v>
      </c>
      <c r="B56" s="97">
        <f>+B53+B30</f>
        <v>5715</v>
      </c>
      <c r="C56" s="97">
        <f t="shared" ref="C56:Y56" si="11">+C53+C30</f>
        <v>25539</v>
      </c>
      <c r="D56" s="97">
        <f t="shared" si="11"/>
        <v>11366</v>
      </c>
      <c r="E56" s="97">
        <f t="shared" si="11"/>
        <v>12018</v>
      </c>
      <c r="F56" s="97">
        <f t="shared" si="11"/>
        <v>2423</v>
      </c>
      <c r="G56" s="97">
        <f t="shared" si="11"/>
        <v>296682</v>
      </c>
      <c r="H56" s="97">
        <f t="shared" si="11"/>
        <v>7874</v>
      </c>
      <c r="I56" s="97">
        <f t="shared" si="11"/>
        <v>19812</v>
      </c>
      <c r="J56" s="97">
        <f t="shared" si="11"/>
        <v>2005464</v>
      </c>
      <c r="K56" s="97">
        <f t="shared" si="11"/>
        <v>419178</v>
      </c>
      <c r="L56" s="97">
        <f t="shared" si="11"/>
        <v>2540</v>
      </c>
      <c r="M56" s="97">
        <f t="shared" si="11"/>
        <v>1000</v>
      </c>
      <c r="N56" s="97">
        <f t="shared" si="11"/>
        <v>480</v>
      </c>
      <c r="O56" s="97">
        <f t="shared" si="11"/>
        <v>600</v>
      </c>
      <c r="P56" s="97">
        <f t="shared" si="11"/>
        <v>2540</v>
      </c>
      <c r="Q56" s="97">
        <f t="shared" si="11"/>
        <v>12500</v>
      </c>
      <c r="R56" s="97">
        <f t="shared" si="11"/>
        <v>13700</v>
      </c>
      <c r="S56" s="97">
        <f t="shared" si="11"/>
        <v>6500</v>
      </c>
      <c r="T56" s="97">
        <f t="shared" si="11"/>
        <v>41000</v>
      </c>
      <c r="U56" s="97">
        <f t="shared" si="11"/>
        <v>806</v>
      </c>
      <c r="V56" s="97">
        <f t="shared" si="11"/>
        <v>4915</v>
      </c>
      <c r="W56" s="97">
        <f t="shared" si="11"/>
        <v>40005</v>
      </c>
      <c r="X56" s="97">
        <f t="shared" si="11"/>
        <v>0</v>
      </c>
      <c r="Y56" s="97">
        <f t="shared" si="11"/>
        <v>2932657</v>
      </c>
    </row>
    <row r="57" spans="1:25">
      <c r="Y57" s="93">
        <f>SUM(B56:X56)</f>
        <v>2932657</v>
      </c>
    </row>
  </sheetData>
  <mergeCells count="5">
    <mergeCell ref="B6:Y6"/>
    <mergeCell ref="A1:Y1"/>
    <mergeCell ref="A6:A7"/>
    <mergeCell ref="A2:N3"/>
    <mergeCell ref="O2:Y3"/>
  </mergeCells>
  <phoneticPr fontId="0" type="noConversion"/>
  <printOptions horizontalCentered="1"/>
  <pageMargins left="0.51181102362204722" right="0.39370078740157483" top="0.55118110236220474" bottom="0.31496062992125984" header="0.31496062992125984" footer="0.19685039370078741"/>
  <pageSetup paperSize="9" scale="65" orientation="landscape" horizontalDpi="300" verticalDpi="300" r:id="rId1"/>
  <headerFooter alignWithMargins="0">
    <oddHeader>&amp;LVeresegyház Város Önkormányzat&amp;R7.2 számú melléklet</oddHeader>
    <oddFooter>&amp;LVeresegyház, 2013. Február 07.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>
  <dimension ref="A1:O49"/>
  <sheetViews>
    <sheetView workbookViewId="0">
      <selection activeCell="E8" sqref="E8:E9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161</v>
      </c>
      <c r="B1" s="349"/>
      <c r="C1" s="349"/>
      <c r="D1" s="349"/>
      <c r="E1" s="349"/>
    </row>
    <row r="2" spans="1:15" ht="18" customHeight="1">
      <c r="A2" s="278" t="s">
        <v>181</v>
      </c>
      <c r="B2" s="278"/>
      <c r="C2" s="278"/>
      <c r="D2" s="278"/>
      <c r="E2" s="278"/>
      <c r="F2" s="3"/>
      <c r="G2" s="1"/>
    </row>
    <row r="3" spans="1:15" ht="12.75" customHeight="1">
      <c r="A3" s="74"/>
      <c r="B3" s="74"/>
      <c r="C3" s="74"/>
      <c r="D3" s="74"/>
      <c r="E3" s="74"/>
      <c r="F3" s="3"/>
      <c r="G3" s="1"/>
    </row>
    <row r="4" spans="1:15" ht="14.25" customHeight="1">
      <c r="A4" s="30" t="s">
        <v>186</v>
      </c>
      <c r="B4" s="277" t="s">
        <v>187</v>
      </c>
      <c r="C4" s="277"/>
      <c r="D4" s="277"/>
      <c r="E4" s="277"/>
      <c r="F4" s="3"/>
      <c r="G4" s="1"/>
    </row>
    <row r="5" spans="1:15" ht="33.75" customHeight="1">
      <c r="A5" s="40" t="s">
        <v>184</v>
      </c>
      <c r="B5" s="63"/>
      <c r="C5" s="63"/>
      <c r="D5" s="63"/>
      <c r="E5" s="79" t="s">
        <v>2</v>
      </c>
      <c r="F5" s="3"/>
      <c r="G5" s="6"/>
    </row>
    <row r="6" spans="1:15" ht="15" customHeight="1">
      <c r="A6" s="326" t="s">
        <v>7</v>
      </c>
      <c r="B6" s="287" t="s">
        <v>174</v>
      </c>
      <c r="C6" s="287" t="s">
        <v>133</v>
      </c>
      <c r="D6" s="287" t="s">
        <v>180</v>
      </c>
      <c r="E6" s="287" t="s">
        <v>9</v>
      </c>
    </row>
    <row r="7" spans="1:15" ht="18.75" customHeight="1">
      <c r="A7" s="327"/>
      <c r="B7" s="288"/>
      <c r="C7" s="288"/>
      <c r="D7" s="357"/>
      <c r="E7" s="288"/>
    </row>
    <row r="8" spans="1:15" ht="13.5" customHeight="1">
      <c r="A8" s="71" t="s">
        <v>32</v>
      </c>
      <c r="B8" s="98">
        <f>SUM('8.1.PH.M-F.kiad.Köt.'!F9)</f>
        <v>35798</v>
      </c>
      <c r="C8" s="98">
        <f>SUM('8.2.PH.M-F.kiad.önk.'!E9)</f>
        <v>0</v>
      </c>
      <c r="D8" s="98">
        <f>SUM('8.3.PH.M-F.kiad.önk.Állami'!J9)</f>
        <v>174075</v>
      </c>
      <c r="E8" s="88">
        <f>SUM(B8:D8)</f>
        <v>209873</v>
      </c>
      <c r="F8" s="2"/>
      <c r="G8" s="2"/>
      <c r="I8" s="2"/>
      <c r="J8" s="2"/>
      <c r="K8" s="2"/>
      <c r="L8" s="2"/>
      <c r="M8" s="2"/>
      <c r="O8" s="2"/>
    </row>
    <row r="9" spans="1:15" ht="13.5" customHeight="1">
      <c r="A9" s="68" t="s">
        <v>37</v>
      </c>
      <c r="B9" s="98">
        <f>SUM('8.1.PH.M-F.kiad.Köt.'!F10)</f>
        <v>8410</v>
      </c>
      <c r="C9" s="98">
        <f>SUM('8.2.PH.M-F.kiad.önk.'!E10)</f>
        <v>0</v>
      </c>
      <c r="D9" s="98">
        <f>SUM('8.3.PH.M-F.kiad.önk.Állami'!J10)</f>
        <v>43884</v>
      </c>
      <c r="E9" s="88">
        <f t="shared" ref="E9:E27" si="0">SUM(B9:D9)</f>
        <v>52294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71" t="s">
        <v>33</v>
      </c>
      <c r="B10" s="98">
        <f>SUM('8.1.PH.M-F.kiad.Köt.'!F11)</f>
        <v>7934</v>
      </c>
      <c r="C10" s="98">
        <f>SUM('8.2.PH.M-F.kiad.önk.'!E11)</f>
        <v>0</v>
      </c>
      <c r="D10" s="98">
        <f>SUM('8.3.PH.M-F.kiad.önk.Állami'!J11)</f>
        <v>108629</v>
      </c>
      <c r="E10" s="88">
        <f t="shared" si="0"/>
        <v>116563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5" t="s">
        <v>34</v>
      </c>
      <c r="B11" s="98">
        <f>SUM('8.1.PH.M-F.kiad.Köt.'!F12)</f>
        <v>0</v>
      </c>
      <c r="C11" s="98">
        <f>SUM('8.2.PH.M-F.kiad.önk.'!E12)</f>
        <v>0</v>
      </c>
      <c r="D11" s="98">
        <f>SUM('8.3.PH.M-F.kiad.önk.Állami'!J12)</f>
        <v>0</v>
      </c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71" t="s">
        <v>45</v>
      </c>
      <c r="B12" s="88">
        <f>SUM(B13:B17)</f>
        <v>0</v>
      </c>
      <c r="C12" s="88">
        <f>SUM(C13:C17)</f>
        <v>0</v>
      </c>
      <c r="D12" s="88">
        <f>SUM(D13:D17)</f>
        <v>57276</v>
      </c>
      <c r="E12" s="88">
        <f t="shared" si="0"/>
        <v>57276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71" t="s">
        <v>162</v>
      </c>
      <c r="B13" s="88">
        <f>SUM('8.1.PH.M-F.kiad.Köt.'!F14)</f>
        <v>0</v>
      </c>
      <c r="C13" s="98">
        <f>SUM('8.2.PH.M-F.kiad.önk.'!E14)</f>
        <v>0</v>
      </c>
      <c r="D13" s="98">
        <f>SUM('8.3.PH.M-F.kiad.önk.Állami'!J14)</f>
        <v>0</v>
      </c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69" t="s">
        <v>39</v>
      </c>
      <c r="B14" s="88">
        <f>SUM('8.1.PH.M-F.kiad.Köt.'!F15)</f>
        <v>0</v>
      </c>
      <c r="C14" s="98">
        <f>SUM('8.2.PH.M-F.kiad.önk.'!E15)</f>
        <v>0</v>
      </c>
      <c r="D14" s="98">
        <f>SUM('8.3.PH.M-F.kiad.önk.Állami'!J15)</f>
        <v>0</v>
      </c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80" t="s">
        <v>44</v>
      </c>
      <c r="B15" s="88">
        <f>SUM('8.1.PH.M-F.kiad.Köt.'!F16)</f>
        <v>0</v>
      </c>
      <c r="C15" s="98">
        <f>SUM('8.2.PH.M-F.kiad.önk.'!E16)</f>
        <v>0</v>
      </c>
      <c r="D15" s="98">
        <f>SUM('8.3.PH.M-F.kiad.önk.Állami'!J16)</f>
        <v>57276</v>
      </c>
      <c r="E15" s="88">
        <f t="shared" si="0"/>
        <v>57276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5" t="s">
        <v>163</v>
      </c>
      <c r="B16" s="88">
        <f>SUM('8.1.PH.M-F.kiad.Köt.'!F17)</f>
        <v>0</v>
      </c>
      <c r="C16" s="98">
        <f>SUM('8.2.PH.M-F.kiad.önk.'!E17)</f>
        <v>0</v>
      </c>
      <c r="D16" s="98">
        <f>SUM('8.3.PH.M-F.kiad.önk.Állami'!J17)</f>
        <v>0</v>
      </c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164</v>
      </c>
      <c r="B17" s="88">
        <f>SUM('8.1.PH.M-F.kiad.Köt.'!F18)</f>
        <v>0</v>
      </c>
      <c r="C17" s="98">
        <f>SUM('8.2.PH.M-F.kiad.önk.'!E18)</f>
        <v>0</v>
      </c>
      <c r="D17" s="98">
        <f>SUM('8.3.PH.M-F.kiad.önk.Állami'!J18)</f>
        <v>0</v>
      </c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/>
      <c r="B18" s="108"/>
      <c r="C18" s="98"/>
      <c r="D18" s="98"/>
      <c r="E18" s="88"/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84" t="s">
        <v>166</v>
      </c>
      <c r="B19" s="88">
        <f>SUM('8.1.PH.M-F.kiad.Köt.'!F20)</f>
        <v>0</v>
      </c>
      <c r="C19" s="98">
        <f>SUM('8.2.PH.M-F.kiad.önk.'!E20)</f>
        <v>0</v>
      </c>
      <c r="D19" s="98">
        <f>SUM('8.3.PH.M-F.kiad.önk.Állami'!J20)</f>
        <v>0</v>
      </c>
      <c r="E19" s="88">
        <f t="shared" si="0"/>
        <v>0</v>
      </c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84" t="s">
        <v>167</v>
      </c>
      <c r="B20" s="88">
        <f>SUM('8.1.PH.M-F.kiad.Köt.'!F21)</f>
        <v>0</v>
      </c>
      <c r="C20" s="98">
        <f>SUM('8.2.PH.M-F.kiad.önk.'!E21)</f>
        <v>0</v>
      </c>
      <c r="D20" s="98">
        <f>SUM('8.3.PH.M-F.kiad.önk.Állami'!J21)</f>
        <v>0</v>
      </c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16" t="s">
        <v>48</v>
      </c>
      <c r="B21" s="109">
        <f>SUM(B8:B12,B19,B20)</f>
        <v>52142</v>
      </c>
      <c r="C21" s="109">
        <f>SUM(C8:C12,C19,C20)</f>
        <v>0</v>
      </c>
      <c r="D21" s="109">
        <f>SUM(D8:D12,D19,D20)</f>
        <v>383864</v>
      </c>
      <c r="E21" s="89">
        <f t="shared" si="0"/>
        <v>436006</v>
      </c>
      <c r="F21" s="2"/>
      <c r="G21" s="2"/>
      <c r="I21" s="2"/>
      <c r="J21" s="2"/>
      <c r="K21" s="2"/>
      <c r="L21" s="2"/>
      <c r="M21" s="2"/>
      <c r="O21" s="2"/>
    </row>
    <row r="22" spans="1:15" ht="13.5" customHeight="1">
      <c r="A22" s="53"/>
      <c r="B22" s="108"/>
      <c r="C22" s="98"/>
      <c r="D22" s="98"/>
      <c r="E22" s="88"/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49" t="s">
        <v>51</v>
      </c>
      <c r="B23" s="86">
        <f>SUM('8.1.PH.M-F.kiad.Köt.'!F24)</f>
        <v>0</v>
      </c>
      <c r="C23" s="98">
        <f>SUM('8.2.PH.M-F.kiad.önk.'!E24)</f>
        <v>0</v>
      </c>
      <c r="D23" s="98">
        <f>SUM('8.3.PH.M-F.kiad.önk.Állami'!J24)</f>
        <v>0</v>
      </c>
      <c r="E23" s="88">
        <f t="shared" si="0"/>
        <v>0</v>
      </c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51"/>
      <c r="B24" s="110"/>
      <c r="C24" s="98"/>
      <c r="D24" s="98"/>
      <c r="E24" s="88"/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2" t="s">
        <v>62</v>
      </c>
      <c r="B25" s="87">
        <f>SUM('8.1.PH.M-F.kiad.Köt.'!F26)</f>
        <v>0</v>
      </c>
      <c r="C25" s="87">
        <f>SUM('8.1.PH.M-F.kiad.Köt.'!G26)</f>
        <v>0</v>
      </c>
      <c r="D25" s="87">
        <f>SUM('8.1.PH.M-F.kiad.Köt.'!H26)</f>
        <v>0</v>
      </c>
      <c r="E25" s="88">
        <f t="shared" si="0"/>
        <v>0</v>
      </c>
      <c r="F25" s="2"/>
      <c r="G25" s="2"/>
      <c r="I25" s="2"/>
      <c r="J25" s="2"/>
      <c r="K25" s="2"/>
      <c r="L25" s="2"/>
      <c r="M25" s="2"/>
      <c r="O25" s="2"/>
    </row>
    <row r="26" spans="1:15" ht="13.5" customHeight="1">
      <c r="A26" s="52"/>
      <c r="B26" s="87"/>
      <c r="C26" s="98"/>
      <c r="D26" s="98"/>
      <c r="E26" s="88"/>
      <c r="F26" s="2"/>
      <c r="G26" s="2"/>
      <c r="I26" s="2"/>
      <c r="J26" s="2"/>
      <c r="K26" s="2"/>
      <c r="L26" s="2"/>
      <c r="M26" s="2"/>
      <c r="O26" s="2"/>
    </row>
    <row r="27" spans="1:15">
      <c r="A27" s="30" t="s">
        <v>64</v>
      </c>
      <c r="B27" s="87">
        <f>SUM(B21,B25)</f>
        <v>52142</v>
      </c>
      <c r="C27" s="87">
        <f>SUM(C21,C25)</f>
        <v>0</v>
      </c>
      <c r="D27" s="87">
        <f>SUM(D21,D25)</f>
        <v>383864</v>
      </c>
      <c r="E27" s="89">
        <f t="shared" si="0"/>
        <v>436006</v>
      </c>
      <c r="F27" s="2"/>
      <c r="G27" s="2"/>
      <c r="I27" s="2"/>
      <c r="J27" s="2"/>
      <c r="K27" s="2"/>
      <c r="L27" s="2"/>
      <c r="M27" s="2"/>
      <c r="O27" s="2"/>
    </row>
    <row r="28" spans="1:15" ht="13.5" customHeight="1">
      <c r="A28" s="60"/>
      <c r="B28" s="181"/>
      <c r="C28" s="38"/>
      <c r="D28" s="38"/>
      <c r="E28" s="38"/>
      <c r="F28" s="2"/>
      <c r="G28" s="2"/>
      <c r="I28" s="2"/>
      <c r="J28" s="2"/>
      <c r="K28" s="2"/>
      <c r="L28" s="2"/>
      <c r="M28" s="2"/>
      <c r="O28" s="2"/>
    </row>
    <row r="29" spans="1:15" ht="26.25" customHeight="1">
      <c r="A29" s="59" t="s">
        <v>185</v>
      </c>
      <c r="B29" s="59"/>
      <c r="C29" s="38"/>
      <c r="D29" s="38"/>
      <c r="E29" s="83" t="s">
        <v>2</v>
      </c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73" t="s">
        <v>42</v>
      </c>
      <c r="B30" s="86">
        <f>SUM('8.1.PH.M-F.kiad.Köt.'!F31)</f>
        <v>0</v>
      </c>
      <c r="C30" s="88">
        <f>SUM('8.2.PH.M-F.kiad.önk.'!E31)</f>
        <v>0</v>
      </c>
      <c r="D30" s="88">
        <f>SUM('8.3.PH.M-F.kiad.önk.Állami'!J31)</f>
        <v>0</v>
      </c>
      <c r="E30" s="88">
        <f>SUM(B30:D30)</f>
        <v>0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49" t="s">
        <v>43</v>
      </c>
      <c r="B31" s="86">
        <f>SUM('8.1.PH.M-F.kiad.Köt.'!F32)</f>
        <v>0</v>
      </c>
      <c r="C31" s="88">
        <f>SUM('8.2.PH.M-F.kiad.önk.'!E32)</f>
        <v>0</v>
      </c>
      <c r="D31" s="88">
        <f>SUM('8.3.PH.M-F.kiad.önk.Állami'!J32)</f>
        <v>0</v>
      </c>
      <c r="E31" s="88">
        <f t="shared" ref="E31:E47" si="1">SUM(B31:D31)</f>
        <v>0</v>
      </c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71" t="s">
        <v>46</v>
      </c>
      <c r="B32" s="88">
        <f>SUM(B33:B34)</f>
        <v>0</v>
      </c>
      <c r="C32" s="88">
        <f>SUM(C33:C34)</f>
        <v>0</v>
      </c>
      <c r="D32" s="88">
        <f>SUM(D33:D34)</f>
        <v>0</v>
      </c>
      <c r="E32" s="88">
        <f t="shared" si="1"/>
        <v>0</v>
      </c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71" t="s">
        <v>162</v>
      </c>
      <c r="B33" s="86">
        <f>SUM('8.1.PH.M-F.kiad.Köt.'!F34)</f>
        <v>0</v>
      </c>
      <c r="C33" s="88">
        <f>SUM('8.2.PH.M-F.kiad.önk.'!E34)</f>
        <v>0</v>
      </c>
      <c r="D33" s="88">
        <f>SUM('8.3.PH.M-F.kiad.önk.Állami'!J34)</f>
        <v>0</v>
      </c>
      <c r="E33" s="88">
        <f t="shared" si="1"/>
        <v>0</v>
      </c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69" t="s">
        <v>36</v>
      </c>
      <c r="B34" s="86">
        <f>SUM('8.1.PH.M-F.kiad.Köt.'!F35)</f>
        <v>0</v>
      </c>
      <c r="C34" s="88">
        <f>SUM('8.2.PH.M-F.kiad.önk.'!E35)</f>
        <v>0</v>
      </c>
      <c r="D34" s="88">
        <f>SUM('8.3.PH.M-F.kiad.önk.Állami'!J35)</f>
        <v>0</v>
      </c>
      <c r="E34" s="88">
        <f t="shared" si="1"/>
        <v>0</v>
      </c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27"/>
      <c r="B35" s="86"/>
      <c r="C35" s="88">
        <f>SUM('8.2.PH.M-F.kiad.önk.'!E36)</f>
        <v>0</v>
      </c>
      <c r="D35" s="88">
        <f>SUM('8.3.PH.M-F.kiad.önk.Állami'!J36)</f>
        <v>0</v>
      </c>
      <c r="E35" s="88"/>
      <c r="F35" s="2"/>
      <c r="G35" s="2"/>
      <c r="I35" s="2"/>
    </row>
    <row r="36" spans="1:15" ht="13.5" customHeight="1">
      <c r="A36" s="84" t="s">
        <v>169</v>
      </c>
      <c r="B36" s="86">
        <f>SUM('8.1.PH.M-F.kiad.Köt.'!F37)</f>
        <v>0</v>
      </c>
      <c r="C36" s="88">
        <f>SUM('8.2.PH.M-F.kiad.önk.'!E37)</f>
        <v>0</v>
      </c>
      <c r="D36" s="88">
        <f>SUM('8.3.PH.M-F.kiad.önk.Állami'!J37)</f>
        <v>0</v>
      </c>
      <c r="E36" s="88">
        <f t="shared" si="1"/>
        <v>0</v>
      </c>
      <c r="F36" s="2"/>
      <c r="G36" s="2"/>
      <c r="I36" s="2"/>
    </row>
    <row r="37" spans="1:15" ht="13.5" customHeight="1">
      <c r="A37" s="84" t="s">
        <v>170</v>
      </c>
      <c r="B37" s="86">
        <f>SUM('8.1.PH.M-F.kiad.Köt.'!F38)</f>
        <v>0</v>
      </c>
      <c r="C37" s="88">
        <f>SUM('8.2.PH.M-F.kiad.önk.'!E38)</f>
        <v>0</v>
      </c>
      <c r="D37" s="88">
        <f>SUM('8.3.PH.M-F.kiad.önk.Állami'!J38)</f>
        <v>0</v>
      </c>
      <c r="E37" s="88">
        <f t="shared" si="1"/>
        <v>0</v>
      </c>
      <c r="F37" s="2"/>
      <c r="G37" s="2"/>
      <c r="I37" s="2"/>
    </row>
    <row r="38" spans="1:15" ht="13.5" customHeight="1">
      <c r="A38" s="7"/>
      <c r="B38" s="86"/>
      <c r="C38" s="88">
        <f>SUM('8.2.PH.M-F.kiad.önk.'!E39)</f>
        <v>0</v>
      </c>
      <c r="D38" s="88">
        <f>SUM('8.3.PH.M-F.kiad.önk.Állami'!J39)</f>
        <v>0</v>
      </c>
      <c r="E38" s="88"/>
      <c r="F38" s="2"/>
      <c r="G38" s="2"/>
      <c r="I38" s="2"/>
    </row>
    <row r="39" spans="1:15" ht="13.5" customHeight="1">
      <c r="A39" s="30" t="s">
        <v>172</v>
      </c>
      <c r="B39" s="87">
        <f>SUM(B30:B32,B36,B37)</f>
        <v>0</v>
      </c>
      <c r="C39" s="87">
        <f>SUM(C30:C32,C36,C37)</f>
        <v>0</v>
      </c>
      <c r="D39" s="87">
        <f>SUM(D30:D32,D36,D37)</f>
        <v>0</v>
      </c>
      <c r="E39" s="89">
        <f t="shared" si="1"/>
        <v>0</v>
      </c>
      <c r="F39" s="2"/>
      <c r="G39" s="2"/>
      <c r="I39" s="2"/>
    </row>
    <row r="40" spans="1:15" ht="13.5" customHeight="1">
      <c r="A40" s="24"/>
      <c r="B40" s="86"/>
      <c r="C40" s="88">
        <f>SUM('8.2.PH.M-F.kiad.önk.'!E41)</f>
        <v>0</v>
      </c>
      <c r="D40" s="88">
        <f>SUM('8.3.PH.M-F.kiad.önk.Állami'!J41)</f>
        <v>0</v>
      </c>
      <c r="E40" s="88"/>
      <c r="F40" s="2"/>
      <c r="G40" s="2"/>
      <c r="I40" s="2"/>
    </row>
    <row r="41" spans="1:15" ht="13.5" customHeight="1">
      <c r="A41" s="73" t="s">
        <v>51</v>
      </c>
      <c r="B41" s="86">
        <f>SUM('8.1.PH.M-F.kiad.Köt.'!F42)</f>
        <v>0</v>
      </c>
      <c r="C41" s="88">
        <f>SUM('8.2.PH.M-F.kiad.önk.'!E42)</f>
        <v>0</v>
      </c>
      <c r="D41" s="88">
        <f>SUM('8.3.PH.M-F.kiad.önk.Állami'!J42)</f>
        <v>0</v>
      </c>
      <c r="E41" s="88">
        <f t="shared" si="1"/>
        <v>0</v>
      </c>
      <c r="F41" s="2"/>
      <c r="G41" s="2"/>
      <c r="I41" s="2"/>
    </row>
    <row r="42" spans="1:15" ht="13.5" customHeight="1">
      <c r="A42" s="57" t="s">
        <v>67</v>
      </c>
      <c r="B42" s="86">
        <f>SUM('8.1.PH.M-F.kiad.Köt.'!F43)</f>
        <v>0</v>
      </c>
      <c r="C42" s="88">
        <f>SUM('8.2.PH.M-F.kiad.önk.'!E43)</f>
        <v>0</v>
      </c>
      <c r="D42" s="88">
        <f>SUM('8.3.PH.M-F.kiad.önk.Állami'!J43)</f>
        <v>0</v>
      </c>
      <c r="E42" s="88">
        <f t="shared" si="1"/>
        <v>0</v>
      </c>
      <c r="F42" s="2"/>
      <c r="G42" s="2"/>
      <c r="I42" s="2"/>
    </row>
    <row r="43" spans="1:15" ht="13.5" customHeight="1">
      <c r="A43" s="30" t="s">
        <v>70</v>
      </c>
      <c r="B43" s="87">
        <f>SUM(B41:B42)</f>
        <v>0</v>
      </c>
      <c r="C43" s="87">
        <f>SUM(C41:C42)</f>
        <v>0</v>
      </c>
      <c r="D43" s="87">
        <f>SUM(D41:D42)</f>
        <v>0</v>
      </c>
      <c r="E43" s="89">
        <f t="shared" si="1"/>
        <v>0</v>
      </c>
    </row>
    <row r="44" spans="1:15" ht="13.5" customHeight="1">
      <c r="A44" s="56"/>
      <c r="B44" s="86"/>
      <c r="C44" s="88">
        <f>SUM('8.2.PH.M-F.kiad.önk.'!E45)</f>
        <v>0</v>
      </c>
      <c r="D44" s="88">
        <f>SUM('8.3.PH.M-F.kiad.önk.Állami'!J45)</f>
        <v>0</v>
      </c>
      <c r="E44" s="88"/>
    </row>
    <row r="45" spans="1:15" ht="13.5" customHeight="1">
      <c r="A45" s="30" t="s">
        <v>72</v>
      </c>
      <c r="B45" s="86">
        <f>SUM(B39,B43)</f>
        <v>0</v>
      </c>
      <c r="C45" s="86">
        <f>SUM(C39,C43)</f>
        <v>0</v>
      </c>
      <c r="D45" s="86">
        <f>SUM(D39,D43)</f>
        <v>0</v>
      </c>
      <c r="E45" s="88">
        <f t="shared" si="1"/>
        <v>0</v>
      </c>
    </row>
    <row r="46" spans="1:15" ht="13.5" customHeight="1">
      <c r="A46" s="84"/>
      <c r="B46" s="86"/>
      <c r="C46" s="88"/>
      <c r="D46" s="88"/>
      <c r="E46" s="88"/>
    </row>
    <row r="47" spans="1:15" ht="15" customHeight="1">
      <c r="A47" s="23" t="s">
        <v>173</v>
      </c>
      <c r="B47" s="97">
        <f>SUM(B27,B45)</f>
        <v>52142</v>
      </c>
      <c r="C47" s="97">
        <f>SUM(C27,C45)</f>
        <v>0</v>
      </c>
      <c r="D47" s="97">
        <f>SUM(D27,D45)</f>
        <v>383864</v>
      </c>
      <c r="E47" s="89">
        <f t="shared" si="1"/>
        <v>436006</v>
      </c>
    </row>
    <row r="48" spans="1:15" ht="15" customHeight="1"/>
    <row r="49" spans="2:2">
      <c r="B49" s="93"/>
    </row>
  </sheetData>
  <mergeCells count="8">
    <mergeCell ref="A1:E1"/>
    <mergeCell ref="A2:E2"/>
    <mergeCell ref="B4:E4"/>
    <mergeCell ref="A6:A7"/>
    <mergeCell ref="B6:B7"/>
    <mergeCell ref="C6:C7"/>
    <mergeCell ref="D6:D7"/>
    <mergeCell ref="E6:E7"/>
  </mergeCells>
  <printOptions horizontalCentered="1"/>
  <pageMargins left="0.51181102362204722" right="0.39370078740157483" top="0.79" bottom="0.55000000000000004" header="0.31496062992125984" footer="0.19685039370078741"/>
  <pageSetup paperSize="9" orientation="portrait" horizontalDpi="300" verticalDpi="300" r:id="rId1"/>
  <headerFooter alignWithMargins="0">
    <oddHeader>&amp;LVeresegyház Város Önkormányzat Polgármesteri Hivatala</oddHeader>
    <oddFooter>&amp;LVeresegyház, 2013. Február 07.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>
  <dimension ref="A1:P48"/>
  <sheetViews>
    <sheetView zoomScaleNormal="100" workbookViewId="0">
      <pane xSplit="1" ySplit="8" topLeftCell="B9" activePane="bottomRight" state="frozen"/>
      <selection activeCell="A2" sqref="A2:E2"/>
      <selection pane="topRight" activeCell="A2" sqref="A2:E2"/>
      <selection pane="bottomLeft" activeCell="A2" sqref="A2:E2"/>
      <selection pane="bottomRight" activeCell="H3" sqref="H3"/>
    </sheetView>
  </sheetViews>
  <sheetFormatPr defaultRowHeight="12.75"/>
  <cols>
    <col min="1" max="1" width="41.42578125" customWidth="1"/>
    <col min="2" max="2" width="15.42578125" customWidth="1"/>
    <col min="3" max="5" width="12.7109375" customWidth="1"/>
    <col min="6" max="6" width="12.140625" customWidth="1"/>
    <col min="7" max="7" width="10.140625" customWidth="1"/>
    <col min="8" max="8" width="9.85546875" customWidth="1"/>
    <col min="9" max="9" width="11.42578125" customWidth="1"/>
    <col min="10" max="10" width="10.140625" customWidth="1"/>
    <col min="11" max="12" width="10" customWidth="1"/>
    <col min="13" max="13" width="9.42578125" customWidth="1"/>
    <col min="14" max="14" width="10.140625" customWidth="1"/>
    <col min="15" max="15" width="11.42578125" customWidth="1"/>
    <col min="16" max="16" width="12.7109375" customWidth="1"/>
    <col min="256" max="256" width="41.42578125" customWidth="1"/>
    <col min="257" max="257" width="15.42578125" customWidth="1"/>
    <col min="258" max="261" width="12.7109375" customWidth="1"/>
    <col min="262" max="262" width="12.140625" customWidth="1"/>
    <col min="263" max="263" width="10.140625" customWidth="1"/>
    <col min="264" max="264" width="9.85546875" customWidth="1"/>
    <col min="265" max="265" width="11.42578125" customWidth="1"/>
    <col min="266" max="266" width="10.140625" customWidth="1"/>
    <col min="267" max="268" width="10" customWidth="1"/>
    <col min="269" max="269" width="9.42578125" customWidth="1"/>
    <col min="270" max="270" width="10.140625" customWidth="1"/>
    <col min="271" max="271" width="11.42578125" customWidth="1"/>
    <col min="272" max="272" width="12.7109375" customWidth="1"/>
    <col min="512" max="512" width="41.42578125" customWidth="1"/>
    <col min="513" max="513" width="15.42578125" customWidth="1"/>
    <col min="514" max="517" width="12.7109375" customWidth="1"/>
    <col min="518" max="518" width="12.140625" customWidth="1"/>
    <col min="519" max="519" width="10.140625" customWidth="1"/>
    <col min="520" max="520" width="9.85546875" customWidth="1"/>
    <col min="521" max="521" width="11.42578125" customWidth="1"/>
    <col min="522" max="522" width="10.140625" customWidth="1"/>
    <col min="523" max="524" width="10" customWidth="1"/>
    <col min="525" max="525" width="9.42578125" customWidth="1"/>
    <col min="526" max="526" width="10.140625" customWidth="1"/>
    <col min="527" max="527" width="11.42578125" customWidth="1"/>
    <col min="528" max="528" width="12.7109375" customWidth="1"/>
    <col min="768" max="768" width="41.42578125" customWidth="1"/>
    <col min="769" max="769" width="15.42578125" customWidth="1"/>
    <col min="770" max="773" width="12.7109375" customWidth="1"/>
    <col min="774" max="774" width="12.140625" customWidth="1"/>
    <col min="775" max="775" width="10.140625" customWidth="1"/>
    <col min="776" max="776" width="9.85546875" customWidth="1"/>
    <col min="777" max="777" width="11.42578125" customWidth="1"/>
    <col min="778" max="778" width="10.140625" customWidth="1"/>
    <col min="779" max="780" width="10" customWidth="1"/>
    <col min="781" max="781" width="9.42578125" customWidth="1"/>
    <col min="782" max="782" width="10.140625" customWidth="1"/>
    <col min="783" max="783" width="11.42578125" customWidth="1"/>
    <col min="784" max="784" width="12.7109375" customWidth="1"/>
    <col min="1024" max="1024" width="41.42578125" customWidth="1"/>
    <col min="1025" max="1025" width="15.42578125" customWidth="1"/>
    <col min="1026" max="1029" width="12.7109375" customWidth="1"/>
    <col min="1030" max="1030" width="12.140625" customWidth="1"/>
    <col min="1031" max="1031" width="10.140625" customWidth="1"/>
    <col min="1032" max="1032" width="9.85546875" customWidth="1"/>
    <col min="1033" max="1033" width="11.42578125" customWidth="1"/>
    <col min="1034" max="1034" width="10.140625" customWidth="1"/>
    <col min="1035" max="1036" width="10" customWidth="1"/>
    <col min="1037" max="1037" width="9.42578125" customWidth="1"/>
    <col min="1038" max="1038" width="10.140625" customWidth="1"/>
    <col min="1039" max="1039" width="11.42578125" customWidth="1"/>
    <col min="1040" max="1040" width="12.7109375" customWidth="1"/>
    <col min="1280" max="1280" width="41.42578125" customWidth="1"/>
    <col min="1281" max="1281" width="15.42578125" customWidth="1"/>
    <col min="1282" max="1285" width="12.7109375" customWidth="1"/>
    <col min="1286" max="1286" width="12.140625" customWidth="1"/>
    <col min="1287" max="1287" width="10.140625" customWidth="1"/>
    <col min="1288" max="1288" width="9.85546875" customWidth="1"/>
    <col min="1289" max="1289" width="11.42578125" customWidth="1"/>
    <col min="1290" max="1290" width="10.140625" customWidth="1"/>
    <col min="1291" max="1292" width="10" customWidth="1"/>
    <col min="1293" max="1293" width="9.42578125" customWidth="1"/>
    <col min="1294" max="1294" width="10.140625" customWidth="1"/>
    <col min="1295" max="1295" width="11.42578125" customWidth="1"/>
    <col min="1296" max="1296" width="12.7109375" customWidth="1"/>
    <col min="1536" max="1536" width="41.42578125" customWidth="1"/>
    <col min="1537" max="1537" width="15.42578125" customWidth="1"/>
    <col min="1538" max="1541" width="12.7109375" customWidth="1"/>
    <col min="1542" max="1542" width="12.140625" customWidth="1"/>
    <col min="1543" max="1543" width="10.140625" customWidth="1"/>
    <col min="1544" max="1544" width="9.85546875" customWidth="1"/>
    <col min="1545" max="1545" width="11.42578125" customWidth="1"/>
    <col min="1546" max="1546" width="10.140625" customWidth="1"/>
    <col min="1547" max="1548" width="10" customWidth="1"/>
    <col min="1549" max="1549" width="9.42578125" customWidth="1"/>
    <col min="1550" max="1550" width="10.140625" customWidth="1"/>
    <col min="1551" max="1551" width="11.42578125" customWidth="1"/>
    <col min="1552" max="1552" width="12.7109375" customWidth="1"/>
    <col min="1792" max="1792" width="41.42578125" customWidth="1"/>
    <col min="1793" max="1793" width="15.42578125" customWidth="1"/>
    <col min="1794" max="1797" width="12.7109375" customWidth="1"/>
    <col min="1798" max="1798" width="12.140625" customWidth="1"/>
    <col min="1799" max="1799" width="10.140625" customWidth="1"/>
    <col min="1800" max="1800" width="9.85546875" customWidth="1"/>
    <col min="1801" max="1801" width="11.42578125" customWidth="1"/>
    <col min="1802" max="1802" width="10.140625" customWidth="1"/>
    <col min="1803" max="1804" width="10" customWidth="1"/>
    <col min="1805" max="1805" width="9.42578125" customWidth="1"/>
    <col min="1806" max="1806" width="10.140625" customWidth="1"/>
    <col min="1807" max="1807" width="11.42578125" customWidth="1"/>
    <col min="1808" max="1808" width="12.7109375" customWidth="1"/>
    <col min="2048" max="2048" width="41.42578125" customWidth="1"/>
    <col min="2049" max="2049" width="15.42578125" customWidth="1"/>
    <col min="2050" max="2053" width="12.7109375" customWidth="1"/>
    <col min="2054" max="2054" width="12.140625" customWidth="1"/>
    <col min="2055" max="2055" width="10.140625" customWidth="1"/>
    <col min="2056" max="2056" width="9.85546875" customWidth="1"/>
    <col min="2057" max="2057" width="11.42578125" customWidth="1"/>
    <col min="2058" max="2058" width="10.140625" customWidth="1"/>
    <col min="2059" max="2060" width="10" customWidth="1"/>
    <col min="2061" max="2061" width="9.42578125" customWidth="1"/>
    <col min="2062" max="2062" width="10.140625" customWidth="1"/>
    <col min="2063" max="2063" width="11.42578125" customWidth="1"/>
    <col min="2064" max="2064" width="12.7109375" customWidth="1"/>
    <col min="2304" max="2304" width="41.42578125" customWidth="1"/>
    <col min="2305" max="2305" width="15.42578125" customWidth="1"/>
    <col min="2306" max="2309" width="12.7109375" customWidth="1"/>
    <col min="2310" max="2310" width="12.140625" customWidth="1"/>
    <col min="2311" max="2311" width="10.140625" customWidth="1"/>
    <col min="2312" max="2312" width="9.85546875" customWidth="1"/>
    <col min="2313" max="2313" width="11.42578125" customWidth="1"/>
    <col min="2314" max="2314" width="10.140625" customWidth="1"/>
    <col min="2315" max="2316" width="10" customWidth="1"/>
    <col min="2317" max="2317" width="9.42578125" customWidth="1"/>
    <col min="2318" max="2318" width="10.140625" customWidth="1"/>
    <col min="2319" max="2319" width="11.42578125" customWidth="1"/>
    <col min="2320" max="2320" width="12.7109375" customWidth="1"/>
    <col min="2560" max="2560" width="41.42578125" customWidth="1"/>
    <col min="2561" max="2561" width="15.42578125" customWidth="1"/>
    <col min="2562" max="2565" width="12.7109375" customWidth="1"/>
    <col min="2566" max="2566" width="12.140625" customWidth="1"/>
    <col min="2567" max="2567" width="10.140625" customWidth="1"/>
    <col min="2568" max="2568" width="9.85546875" customWidth="1"/>
    <col min="2569" max="2569" width="11.42578125" customWidth="1"/>
    <col min="2570" max="2570" width="10.140625" customWidth="1"/>
    <col min="2571" max="2572" width="10" customWidth="1"/>
    <col min="2573" max="2573" width="9.42578125" customWidth="1"/>
    <col min="2574" max="2574" width="10.140625" customWidth="1"/>
    <col min="2575" max="2575" width="11.42578125" customWidth="1"/>
    <col min="2576" max="2576" width="12.7109375" customWidth="1"/>
    <col min="2816" max="2816" width="41.42578125" customWidth="1"/>
    <col min="2817" max="2817" width="15.42578125" customWidth="1"/>
    <col min="2818" max="2821" width="12.7109375" customWidth="1"/>
    <col min="2822" max="2822" width="12.140625" customWidth="1"/>
    <col min="2823" max="2823" width="10.140625" customWidth="1"/>
    <col min="2824" max="2824" width="9.85546875" customWidth="1"/>
    <col min="2825" max="2825" width="11.42578125" customWidth="1"/>
    <col min="2826" max="2826" width="10.140625" customWidth="1"/>
    <col min="2827" max="2828" width="10" customWidth="1"/>
    <col min="2829" max="2829" width="9.42578125" customWidth="1"/>
    <col min="2830" max="2830" width="10.140625" customWidth="1"/>
    <col min="2831" max="2831" width="11.42578125" customWidth="1"/>
    <col min="2832" max="2832" width="12.7109375" customWidth="1"/>
    <col min="3072" max="3072" width="41.42578125" customWidth="1"/>
    <col min="3073" max="3073" width="15.42578125" customWidth="1"/>
    <col min="3074" max="3077" width="12.7109375" customWidth="1"/>
    <col min="3078" max="3078" width="12.140625" customWidth="1"/>
    <col min="3079" max="3079" width="10.140625" customWidth="1"/>
    <col min="3080" max="3080" width="9.85546875" customWidth="1"/>
    <col min="3081" max="3081" width="11.42578125" customWidth="1"/>
    <col min="3082" max="3082" width="10.140625" customWidth="1"/>
    <col min="3083" max="3084" width="10" customWidth="1"/>
    <col min="3085" max="3085" width="9.42578125" customWidth="1"/>
    <col min="3086" max="3086" width="10.140625" customWidth="1"/>
    <col min="3087" max="3087" width="11.42578125" customWidth="1"/>
    <col min="3088" max="3088" width="12.7109375" customWidth="1"/>
    <col min="3328" max="3328" width="41.42578125" customWidth="1"/>
    <col min="3329" max="3329" width="15.42578125" customWidth="1"/>
    <col min="3330" max="3333" width="12.7109375" customWidth="1"/>
    <col min="3334" max="3334" width="12.140625" customWidth="1"/>
    <col min="3335" max="3335" width="10.140625" customWidth="1"/>
    <col min="3336" max="3336" width="9.85546875" customWidth="1"/>
    <col min="3337" max="3337" width="11.42578125" customWidth="1"/>
    <col min="3338" max="3338" width="10.140625" customWidth="1"/>
    <col min="3339" max="3340" width="10" customWidth="1"/>
    <col min="3341" max="3341" width="9.42578125" customWidth="1"/>
    <col min="3342" max="3342" width="10.140625" customWidth="1"/>
    <col min="3343" max="3343" width="11.42578125" customWidth="1"/>
    <col min="3344" max="3344" width="12.7109375" customWidth="1"/>
    <col min="3584" max="3584" width="41.42578125" customWidth="1"/>
    <col min="3585" max="3585" width="15.42578125" customWidth="1"/>
    <col min="3586" max="3589" width="12.7109375" customWidth="1"/>
    <col min="3590" max="3590" width="12.140625" customWidth="1"/>
    <col min="3591" max="3591" width="10.140625" customWidth="1"/>
    <col min="3592" max="3592" width="9.85546875" customWidth="1"/>
    <col min="3593" max="3593" width="11.42578125" customWidth="1"/>
    <col min="3594" max="3594" width="10.140625" customWidth="1"/>
    <col min="3595" max="3596" width="10" customWidth="1"/>
    <col min="3597" max="3597" width="9.42578125" customWidth="1"/>
    <col min="3598" max="3598" width="10.140625" customWidth="1"/>
    <col min="3599" max="3599" width="11.42578125" customWidth="1"/>
    <col min="3600" max="3600" width="12.7109375" customWidth="1"/>
    <col min="3840" max="3840" width="41.42578125" customWidth="1"/>
    <col min="3841" max="3841" width="15.42578125" customWidth="1"/>
    <col min="3842" max="3845" width="12.7109375" customWidth="1"/>
    <col min="3846" max="3846" width="12.140625" customWidth="1"/>
    <col min="3847" max="3847" width="10.140625" customWidth="1"/>
    <col min="3848" max="3848" width="9.85546875" customWidth="1"/>
    <col min="3849" max="3849" width="11.42578125" customWidth="1"/>
    <col min="3850" max="3850" width="10.140625" customWidth="1"/>
    <col min="3851" max="3852" width="10" customWidth="1"/>
    <col min="3853" max="3853" width="9.42578125" customWidth="1"/>
    <col min="3854" max="3854" width="10.140625" customWidth="1"/>
    <col min="3855" max="3855" width="11.42578125" customWidth="1"/>
    <col min="3856" max="3856" width="12.7109375" customWidth="1"/>
    <col min="4096" max="4096" width="41.42578125" customWidth="1"/>
    <col min="4097" max="4097" width="15.42578125" customWidth="1"/>
    <col min="4098" max="4101" width="12.7109375" customWidth="1"/>
    <col min="4102" max="4102" width="12.140625" customWidth="1"/>
    <col min="4103" max="4103" width="10.140625" customWidth="1"/>
    <col min="4104" max="4104" width="9.85546875" customWidth="1"/>
    <col min="4105" max="4105" width="11.42578125" customWidth="1"/>
    <col min="4106" max="4106" width="10.140625" customWidth="1"/>
    <col min="4107" max="4108" width="10" customWidth="1"/>
    <col min="4109" max="4109" width="9.42578125" customWidth="1"/>
    <col min="4110" max="4110" width="10.140625" customWidth="1"/>
    <col min="4111" max="4111" width="11.42578125" customWidth="1"/>
    <col min="4112" max="4112" width="12.7109375" customWidth="1"/>
    <col min="4352" max="4352" width="41.42578125" customWidth="1"/>
    <col min="4353" max="4353" width="15.42578125" customWidth="1"/>
    <col min="4354" max="4357" width="12.7109375" customWidth="1"/>
    <col min="4358" max="4358" width="12.140625" customWidth="1"/>
    <col min="4359" max="4359" width="10.140625" customWidth="1"/>
    <col min="4360" max="4360" width="9.85546875" customWidth="1"/>
    <col min="4361" max="4361" width="11.42578125" customWidth="1"/>
    <col min="4362" max="4362" width="10.140625" customWidth="1"/>
    <col min="4363" max="4364" width="10" customWidth="1"/>
    <col min="4365" max="4365" width="9.42578125" customWidth="1"/>
    <col min="4366" max="4366" width="10.140625" customWidth="1"/>
    <col min="4367" max="4367" width="11.42578125" customWidth="1"/>
    <col min="4368" max="4368" width="12.7109375" customWidth="1"/>
    <col min="4608" max="4608" width="41.42578125" customWidth="1"/>
    <col min="4609" max="4609" width="15.42578125" customWidth="1"/>
    <col min="4610" max="4613" width="12.7109375" customWidth="1"/>
    <col min="4614" max="4614" width="12.140625" customWidth="1"/>
    <col min="4615" max="4615" width="10.140625" customWidth="1"/>
    <col min="4616" max="4616" width="9.85546875" customWidth="1"/>
    <col min="4617" max="4617" width="11.42578125" customWidth="1"/>
    <col min="4618" max="4618" width="10.140625" customWidth="1"/>
    <col min="4619" max="4620" width="10" customWidth="1"/>
    <col min="4621" max="4621" width="9.42578125" customWidth="1"/>
    <col min="4622" max="4622" width="10.140625" customWidth="1"/>
    <col min="4623" max="4623" width="11.42578125" customWidth="1"/>
    <col min="4624" max="4624" width="12.7109375" customWidth="1"/>
    <col min="4864" max="4864" width="41.42578125" customWidth="1"/>
    <col min="4865" max="4865" width="15.42578125" customWidth="1"/>
    <col min="4866" max="4869" width="12.7109375" customWidth="1"/>
    <col min="4870" max="4870" width="12.140625" customWidth="1"/>
    <col min="4871" max="4871" width="10.140625" customWidth="1"/>
    <col min="4872" max="4872" width="9.85546875" customWidth="1"/>
    <col min="4873" max="4873" width="11.42578125" customWidth="1"/>
    <col min="4874" max="4874" width="10.140625" customWidth="1"/>
    <col min="4875" max="4876" width="10" customWidth="1"/>
    <col min="4877" max="4877" width="9.42578125" customWidth="1"/>
    <col min="4878" max="4878" width="10.140625" customWidth="1"/>
    <col min="4879" max="4879" width="11.42578125" customWidth="1"/>
    <col min="4880" max="4880" width="12.7109375" customWidth="1"/>
    <col min="5120" max="5120" width="41.42578125" customWidth="1"/>
    <col min="5121" max="5121" width="15.42578125" customWidth="1"/>
    <col min="5122" max="5125" width="12.7109375" customWidth="1"/>
    <col min="5126" max="5126" width="12.140625" customWidth="1"/>
    <col min="5127" max="5127" width="10.140625" customWidth="1"/>
    <col min="5128" max="5128" width="9.85546875" customWidth="1"/>
    <col min="5129" max="5129" width="11.42578125" customWidth="1"/>
    <col min="5130" max="5130" width="10.140625" customWidth="1"/>
    <col min="5131" max="5132" width="10" customWidth="1"/>
    <col min="5133" max="5133" width="9.42578125" customWidth="1"/>
    <col min="5134" max="5134" width="10.140625" customWidth="1"/>
    <col min="5135" max="5135" width="11.42578125" customWidth="1"/>
    <col min="5136" max="5136" width="12.7109375" customWidth="1"/>
    <col min="5376" max="5376" width="41.42578125" customWidth="1"/>
    <col min="5377" max="5377" width="15.42578125" customWidth="1"/>
    <col min="5378" max="5381" width="12.7109375" customWidth="1"/>
    <col min="5382" max="5382" width="12.140625" customWidth="1"/>
    <col min="5383" max="5383" width="10.140625" customWidth="1"/>
    <col min="5384" max="5384" width="9.85546875" customWidth="1"/>
    <col min="5385" max="5385" width="11.42578125" customWidth="1"/>
    <col min="5386" max="5386" width="10.140625" customWidth="1"/>
    <col min="5387" max="5388" width="10" customWidth="1"/>
    <col min="5389" max="5389" width="9.42578125" customWidth="1"/>
    <col min="5390" max="5390" width="10.140625" customWidth="1"/>
    <col min="5391" max="5391" width="11.42578125" customWidth="1"/>
    <col min="5392" max="5392" width="12.7109375" customWidth="1"/>
    <col min="5632" max="5632" width="41.42578125" customWidth="1"/>
    <col min="5633" max="5633" width="15.42578125" customWidth="1"/>
    <col min="5634" max="5637" width="12.7109375" customWidth="1"/>
    <col min="5638" max="5638" width="12.140625" customWidth="1"/>
    <col min="5639" max="5639" width="10.140625" customWidth="1"/>
    <col min="5640" max="5640" width="9.85546875" customWidth="1"/>
    <col min="5641" max="5641" width="11.42578125" customWidth="1"/>
    <col min="5642" max="5642" width="10.140625" customWidth="1"/>
    <col min="5643" max="5644" width="10" customWidth="1"/>
    <col min="5645" max="5645" width="9.42578125" customWidth="1"/>
    <col min="5646" max="5646" width="10.140625" customWidth="1"/>
    <col min="5647" max="5647" width="11.42578125" customWidth="1"/>
    <col min="5648" max="5648" width="12.7109375" customWidth="1"/>
    <col min="5888" max="5888" width="41.42578125" customWidth="1"/>
    <col min="5889" max="5889" width="15.42578125" customWidth="1"/>
    <col min="5890" max="5893" width="12.7109375" customWidth="1"/>
    <col min="5894" max="5894" width="12.140625" customWidth="1"/>
    <col min="5895" max="5895" width="10.140625" customWidth="1"/>
    <col min="5896" max="5896" width="9.85546875" customWidth="1"/>
    <col min="5897" max="5897" width="11.42578125" customWidth="1"/>
    <col min="5898" max="5898" width="10.140625" customWidth="1"/>
    <col min="5899" max="5900" width="10" customWidth="1"/>
    <col min="5901" max="5901" width="9.42578125" customWidth="1"/>
    <col min="5902" max="5902" width="10.140625" customWidth="1"/>
    <col min="5903" max="5903" width="11.42578125" customWidth="1"/>
    <col min="5904" max="5904" width="12.7109375" customWidth="1"/>
    <col min="6144" max="6144" width="41.42578125" customWidth="1"/>
    <col min="6145" max="6145" width="15.42578125" customWidth="1"/>
    <col min="6146" max="6149" width="12.7109375" customWidth="1"/>
    <col min="6150" max="6150" width="12.140625" customWidth="1"/>
    <col min="6151" max="6151" width="10.140625" customWidth="1"/>
    <col min="6152" max="6152" width="9.85546875" customWidth="1"/>
    <col min="6153" max="6153" width="11.42578125" customWidth="1"/>
    <col min="6154" max="6154" width="10.140625" customWidth="1"/>
    <col min="6155" max="6156" width="10" customWidth="1"/>
    <col min="6157" max="6157" width="9.42578125" customWidth="1"/>
    <col min="6158" max="6158" width="10.140625" customWidth="1"/>
    <col min="6159" max="6159" width="11.42578125" customWidth="1"/>
    <col min="6160" max="6160" width="12.7109375" customWidth="1"/>
    <col min="6400" max="6400" width="41.42578125" customWidth="1"/>
    <col min="6401" max="6401" width="15.42578125" customWidth="1"/>
    <col min="6402" max="6405" width="12.7109375" customWidth="1"/>
    <col min="6406" max="6406" width="12.140625" customWidth="1"/>
    <col min="6407" max="6407" width="10.140625" customWidth="1"/>
    <col min="6408" max="6408" width="9.85546875" customWidth="1"/>
    <col min="6409" max="6409" width="11.42578125" customWidth="1"/>
    <col min="6410" max="6410" width="10.140625" customWidth="1"/>
    <col min="6411" max="6412" width="10" customWidth="1"/>
    <col min="6413" max="6413" width="9.42578125" customWidth="1"/>
    <col min="6414" max="6414" width="10.140625" customWidth="1"/>
    <col min="6415" max="6415" width="11.42578125" customWidth="1"/>
    <col min="6416" max="6416" width="12.7109375" customWidth="1"/>
    <col min="6656" max="6656" width="41.42578125" customWidth="1"/>
    <col min="6657" max="6657" width="15.42578125" customWidth="1"/>
    <col min="6658" max="6661" width="12.7109375" customWidth="1"/>
    <col min="6662" max="6662" width="12.140625" customWidth="1"/>
    <col min="6663" max="6663" width="10.140625" customWidth="1"/>
    <col min="6664" max="6664" width="9.85546875" customWidth="1"/>
    <col min="6665" max="6665" width="11.42578125" customWidth="1"/>
    <col min="6666" max="6666" width="10.140625" customWidth="1"/>
    <col min="6667" max="6668" width="10" customWidth="1"/>
    <col min="6669" max="6669" width="9.42578125" customWidth="1"/>
    <col min="6670" max="6670" width="10.140625" customWidth="1"/>
    <col min="6671" max="6671" width="11.42578125" customWidth="1"/>
    <col min="6672" max="6672" width="12.7109375" customWidth="1"/>
    <col min="6912" max="6912" width="41.42578125" customWidth="1"/>
    <col min="6913" max="6913" width="15.42578125" customWidth="1"/>
    <col min="6914" max="6917" width="12.7109375" customWidth="1"/>
    <col min="6918" max="6918" width="12.140625" customWidth="1"/>
    <col min="6919" max="6919" width="10.140625" customWidth="1"/>
    <col min="6920" max="6920" width="9.85546875" customWidth="1"/>
    <col min="6921" max="6921" width="11.42578125" customWidth="1"/>
    <col min="6922" max="6922" width="10.140625" customWidth="1"/>
    <col min="6923" max="6924" width="10" customWidth="1"/>
    <col min="6925" max="6925" width="9.42578125" customWidth="1"/>
    <col min="6926" max="6926" width="10.140625" customWidth="1"/>
    <col min="6927" max="6927" width="11.42578125" customWidth="1"/>
    <col min="6928" max="6928" width="12.7109375" customWidth="1"/>
    <col min="7168" max="7168" width="41.42578125" customWidth="1"/>
    <col min="7169" max="7169" width="15.42578125" customWidth="1"/>
    <col min="7170" max="7173" width="12.7109375" customWidth="1"/>
    <col min="7174" max="7174" width="12.140625" customWidth="1"/>
    <col min="7175" max="7175" width="10.140625" customWidth="1"/>
    <col min="7176" max="7176" width="9.85546875" customWidth="1"/>
    <col min="7177" max="7177" width="11.42578125" customWidth="1"/>
    <col min="7178" max="7178" width="10.140625" customWidth="1"/>
    <col min="7179" max="7180" width="10" customWidth="1"/>
    <col min="7181" max="7181" width="9.42578125" customWidth="1"/>
    <col min="7182" max="7182" width="10.140625" customWidth="1"/>
    <col min="7183" max="7183" width="11.42578125" customWidth="1"/>
    <col min="7184" max="7184" width="12.7109375" customWidth="1"/>
    <col min="7424" max="7424" width="41.42578125" customWidth="1"/>
    <col min="7425" max="7425" width="15.42578125" customWidth="1"/>
    <col min="7426" max="7429" width="12.7109375" customWidth="1"/>
    <col min="7430" max="7430" width="12.140625" customWidth="1"/>
    <col min="7431" max="7431" width="10.140625" customWidth="1"/>
    <col min="7432" max="7432" width="9.85546875" customWidth="1"/>
    <col min="7433" max="7433" width="11.42578125" customWidth="1"/>
    <col min="7434" max="7434" width="10.140625" customWidth="1"/>
    <col min="7435" max="7436" width="10" customWidth="1"/>
    <col min="7437" max="7437" width="9.42578125" customWidth="1"/>
    <col min="7438" max="7438" width="10.140625" customWidth="1"/>
    <col min="7439" max="7439" width="11.42578125" customWidth="1"/>
    <col min="7440" max="7440" width="12.7109375" customWidth="1"/>
    <col min="7680" max="7680" width="41.42578125" customWidth="1"/>
    <col min="7681" max="7681" width="15.42578125" customWidth="1"/>
    <col min="7682" max="7685" width="12.7109375" customWidth="1"/>
    <col min="7686" max="7686" width="12.140625" customWidth="1"/>
    <col min="7687" max="7687" width="10.140625" customWidth="1"/>
    <col min="7688" max="7688" width="9.85546875" customWidth="1"/>
    <col min="7689" max="7689" width="11.42578125" customWidth="1"/>
    <col min="7690" max="7690" width="10.140625" customWidth="1"/>
    <col min="7691" max="7692" width="10" customWidth="1"/>
    <col min="7693" max="7693" width="9.42578125" customWidth="1"/>
    <col min="7694" max="7694" width="10.140625" customWidth="1"/>
    <col min="7695" max="7695" width="11.42578125" customWidth="1"/>
    <col min="7696" max="7696" width="12.7109375" customWidth="1"/>
    <col min="7936" max="7936" width="41.42578125" customWidth="1"/>
    <col min="7937" max="7937" width="15.42578125" customWidth="1"/>
    <col min="7938" max="7941" width="12.7109375" customWidth="1"/>
    <col min="7942" max="7942" width="12.140625" customWidth="1"/>
    <col min="7943" max="7943" width="10.140625" customWidth="1"/>
    <col min="7944" max="7944" width="9.85546875" customWidth="1"/>
    <col min="7945" max="7945" width="11.42578125" customWidth="1"/>
    <col min="7946" max="7946" width="10.140625" customWidth="1"/>
    <col min="7947" max="7948" width="10" customWidth="1"/>
    <col min="7949" max="7949" width="9.42578125" customWidth="1"/>
    <col min="7950" max="7950" width="10.140625" customWidth="1"/>
    <col min="7951" max="7951" width="11.42578125" customWidth="1"/>
    <col min="7952" max="7952" width="12.7109375" customWidth="1"/>
    <col min="8192" max="8192" width="41.42578125" customWidth="1"/>
    <col min="8193" max="8193" width="15.42578125" customWidth="1"/>
    <col min="8194" max="8197" width="12.7109375" customWidth="1"/>
    <col min="8198" max="8198" width="12.140625" customWidth="1"/>
    <col min="8199" max="8199" width="10.140625" customWidth="1"/>
    <col min="8200" max="8200" width="9.85546875" customWidth="1"/>
    <col min="8201" max="8201" width="11.42578125" customWidth="1"/>
    <col min="8202" max="8202" width="10.140625" customWidth="1"/>
    <col min="8203" max="8204" width="10" customWidth="1"/>
    <col min="8205" max="8205" width="9.42578125" customWidth="1"/>
    <col min="8206" max="8206" width="10.140625" customWidth="1"/>
    <col min="8207" max="8207" width="11.42578125" customWidth="1"/>
    <col min="8208" max="8208" width="12.7109375" customWidth="1"/>
    <col min="8448" max="8448" width="41.42578125" customWidth="1"/>
    <col min="8449" max="8449" width="15.42578125" customWidth="1"/>
    <col min="8450" max="8453" width="12.7109375" customWidth="1"/>
    <col min="8454" max="8454" width="12.140625" customWidth="1"/>
    <col min="8455" max="8455" width="10.140625" customWidth="1"/>
    <col min="8456" max="8456" width="9.85546875" customWidth="1"/>
    <col min="8457" max="8457" width="11.42578125" customWidth="1"/>
    <col min="8458" max="8458" width="10.140625" customWidth="1"/>
    <col min="8459" max="8460" width="10" customWidth="1"/>
    <col min="8461" max="8461" width="9.42578125" customWidth="1"/>
    <col min="8462" max="8462" width="10.140625" customWidth="1"/>
    <col min="8463" max="8463" width="11.42578125" customWidth="1"/>
    <col min="8464" max="8464" width="12.7109375" customWidth="1"/>
    <col min="8704" max="8704" width="41.42578125" customWidth="1"/>
    <col min="8705" max="8705" width="15.42578125" customWidth="1"/>
    <col min="8706" max="8709" width="12.7109375" customWidth="1"/>
    <col min="8710" max="8710" width="12.140625" customWidth="1"/>
    <col min="8711" max="8711" width="10.140625" customWidth="1"/>
    <col min="8712" max="8712" width="9.85546875" customWidth="1"/>
    <col min="8713" max="8713" width="11.42578125" customWidth="1"/>
    <col min="8714" max="8714" width="10.140625" customWidth="1"/>
    <col min="8715" max="8716" width="10" customWidth="1"/>
    <col min="8717" max="8717" width="9.42578125" customWidth="1"/>
    <col min="8718" max="8718" width="10.140625" customWidth="1"/>
    <col min="8719" max="8719" width="11.42578125" customWidth="1"/>
    <col min="8720" max="8720" width="12.7109375" customWidth="1"/>
    <col min="8960" max="8960" width="41.42578125" customWidth="1"/>
    <col min="8961" max="8961" width="15.42578125" customWidth="1"/>
    <col min="8962" max="8965" width="12.7109375" customWidth="1"/>
    <col min="8966" max="8966" width="12.140625" customWidth="1"/>
    <col min="8967" max="8967" width="10.140625" customWidth="1"/>
    <col min="8968" max="8968" width="9.85546875" customWidth="1"/>
    <col min="8969" max="8969" width="11.42578125" customWidth="1"/>
    <col min="8970" max="8970" width="10.140625" customWidth="1"/>
    <col min="8971" max="8972" width="10" customWidth="1"/>
    <col min="8973" max="8973" width="9.42578125" customWidth="1"/>
    <col min="8974" max="8974" width="10.140625" customWidth="1"/>
    <col min="8975" max="8975" width="11.42578125" customWidth="1"/>
    <col min="8976" max="8976" width="12.7109375" customWidth="1"/>
    <col min="9216" max="9216" width="41.42578125" customWidth="1"/>
    <col min="9217" max="9217" width="15.42578125" customWidth="1"/>
    <col min="9218" max="9221" width="12.7109375" customWidth="1"/>
    <col min="9222" max="9222" width="12.140625" customWidth="1"/>
    <col min="9223" max="9223" width="10.140625" customWidth="1"/>
    <col min="9224" max="9224" width="9.85546875" customWidth="1"/>
    <col min="9225" max="9225" width="11.42578125" customWidth="1"/>
    <col min="9226" max="9226" width="10.140625" customWidth="1"/>
    <col min="9227" max="9228" width="10" customWidth="1"/>
    <col min="9229" max="9229" width="9.42578125" customWidth="1"/>
    <col min="9230" max="9230" width="10.140625" customWidth="1"/>
    <col min="9231" max="9231" width="11.42578125" customWidth="1"/>
    <col min="9232" max="9232" width="12.7109375" customWidth="1"/>
    <col min="9472" max="9472" width="41.42578125" customWidth="1"/>
    <col min="9473" max="9473" width="15.42578125" customWidth="1"/>
    <col min="9474" max="9477" width="12.7109375" customWidth="1"/>
    <col min="9478" max="9478" width="12.140625" customWidth="1"/>
    <col min="9479" max="9479" width="10.140625" customWidth="1"/>
    <col min="9480" max="9480" width="9.85546875" customWidth="1"/>
    <col min="9481" max="9481" width="11.42578125" customWidth="1"/>
    <col min="9482" max="9482" width="10.140625" customWidth="1"/>
    <col min="9483" max="9484" width="10" customWidth="1"/>
    <col min="9485" max="9485" width="9.42578125" customWidth="1"/>
    <col min="9486" max="9486" width="10.140625" customWidth="1"/>
    <col min="9487" max="9487" width="11.42578125" customWidth="1"/>
    <col min="9488" max="9488" width="12.7109375" customWidth="1"/>
    <col min="9728" max="9728" width="41.42578125" customWidth="1"/>
    <col min="9729" max="9729" width="15.42578125" customWidth="1"/>
    <col min="9730" max="9733" width="12.7109375" customWidth="1"/>
    <col min="9734" max="9734" width="12.140625" customWidth="1"/>
    <col min="9735" max="9735" width="10.140625" customWidth="1"/>
    <col min="9736" max="9736" width="9.85546875" customWidth="1"/>
    <col min="9737" max="9737" width="11.42578125" customWidth="1"/>
    <col min="9738" max="9738" width="10.140625" customWidth="1"/>
    <col min="9739" max="9740" width="10" customWidth="1"/>
    <col min="9741" max="9741" width="9.42578125" customWidth="1"/>
    <col min="9742" max="9742" width="10.140625" customWidth="1"/>
    <col min="9743" max="9743" width="11.42578125" customWidth="1"/>
    <col min="9744" max="9744" width="12.7109375" customWidth="1"/>
    <col min="9984" max="9984" width="41.42578125" customWidth="1"/>
    <col min="9985" max="9985" width="15.42578125" customWidth="1"/>
    <col min="9986" max="9989" width="12.7109375" customWidth="1"/>
    <col min="9990" max="9990" width="12.140625" customWidth="1"/>
    <col min="9991" max="9991" width="10.140625" customWidth="1"/>
    <col min="9992" max="9992" width="9.85546875" customWidth="1"/>
    <col min="9993" max="9993" width="11.42578125" customWidth="1"/>
    <col min="9994" max="9994" width="10.140625" customWidth="1"/>
    <col min="9995" max="9996" width="10" customWidth="1"/>
    <col min="9997" max="9997" width="9.42578125" customWidth="1"/>
    <col min="9998" max="9998" width="10.140625" customWidth="1"/>
    <col min="9999" max="9999" width="11.42578125" customWidth="1"/>
    <col min="10000" max="10000" width="12.7109375" customWidth="1"/>
    <col min="10240" max="10240" width="41.42578125" customWidth="1"/>
    <col min="10241" max="10241" width="15.42578125" customWidth="1"/>
    <col min="10242" max="10245" width="12.7109375" customWidth="1"/>
    <col min="10246" max="10246" width="12.140625" customWidth="1"/>
    <col min="10247" max="10247" width="10.140625" customWidth="1"/>
    <col min="10248" max="10248" width="9.85546875" customWidth="1"/>
    <col min="10249" max="10249" width="11.42578125" customWidth="1"/>
    <col min="10250" max="10250" width="10.140625" customWidth="1"/>
    <col min="10251" max="10252" width="10" customWidth="1"/>
    <col min="10253" max="10253" width="9.42578125" customWidth="1"/>
    <col min="10254" max="10254" width="10.140625" customWidth="1"/>
    <col min="10255" max="10255" width="11.42578125" customWidth="1"/>
    <col min="10256" max="10256" width="12.7109375" customWidth="1"/>
    <col min="10496" max="10496" width="41.42578125" customWidth="1"/>
    <col min="10497" max="10497" width="15.42578125" customWidth="1"/>
    <col min="10498" max="10501" width="12.7109375" customWidth="1"/>
    <col min="10502" max="10502" width="12.140625" customWidth="1"/>
    <col min="10503" max="10503" width="10.140625" customWidth="1"/>
    <col min="10504" max="10504" width="9.85546875" customWidth="1"/>
    <col min="10505" max="10505" width="11.42578125" customWidth="1"/>
    <col min="10506" max="10506" width="10.140625" customWidth="1"/>
    <col min="10507" max="10508" width="10" customWidth="1"/>
    <col min="10509" max="10509" width="9.42578125" customWidth="1"/>
    <col min="10510" max="10510" width="10.140625" customWidth="1"/>
    <col min="10511" max="10511" width="11.42578125" customWidth="1"/>
    <col min="10512" max="10512" width="12.7109375" customWidth="1"/>
    <col min="10752" max="10752" width="41.42578125" customWidth="1"/>
    <col min="10753" max="10753" width="15.42578125" customWidth="1"/>
    <col min="10754" max="10757" width="12.7109375" customWidth="1"/>
    <col min="10758" max="10758" width="12.140625" customWidth="1"/>
    <col min="10759" max="10759" width="10.140625" customWidth="1"/>
    <col min="10760" max="10760" width="9.85546875" customWidth="1"/>
    <col min="10761" max="10761" width="11.42578125" customWidth="1"/>
    <col min="10762" max="10762" width="10.140625" customWidth="1"/>
    <col min="10763" max="10764" width="10" customWidth="1"/>
    <col min="10765" max="10765" width="9.42578125" customWidth="1"/>
    <col min="10766" max="10766" width="10.140625" customWidth="1"/>
    <col min="10767" max="10767" width="11.42578125" customWidth="1"/>
    <col min="10768" max="10768" width="12.7109375" customWidth="1"/>
    <col min="11008" max="11008" width="41.42578125" customWidth="1"/>
    <col min="11009" max="11009" width="15.42578125" customWidth="1"/>
    <col min="11010" max="11013" width="12.7109375" customWidth="1"/>
    <col min="11014" max="11014" width="12.140625" customWidth="1"/>
    <col min="11015" max="11015" width="10.140625" customWidth="1"/>
    <col min="11016" max="11016" width="9.85546875" customWidth="1"/>
    <col min="11017" max="11017" width="11.42578125" customWidth="1"/>
    <col min="11018" max="11018" width="10.140625" customWidth="1"/>
    <col min="11019" max="11020" width="10" customWidth="1"/>
    <col min="11021" max="11021" width="9.42578125" customWidth="1"/>
    <col min="11022" max="11022" width="10.140625" customWidth="1"/>
    <col min="11023" max="11023" width="11.42578125" customWidth="1"/>
    <col min="11024" max="11024" width="12.7109375" customWidth="1"/>
    <col min="11264" max="11264" width="41.42578125" customWidth="1"/>
    <col min="11265" max="11265" width="15.42578125" customWidth="1"/>
    <col min="11266" max="11269" width="12.7109375" customWidth="1"/>
    <col min="11270" max="11270" width="12.140625" customWidth="1"/>
    <col min="11271" max="11271" width="10.140625" customWidth="1"/>
    <col min="11272" max="11272" width="9.85546875" customWidth="1"/>
    <col min="11273" max="11273" width="11.42578125" customWidth="1"/>
    <col min="11274" max="11274" width="10.140625" customWidth="1"/>
    <col min="11275" max="11276" width="10" customWidth="1"/>
    <col min="11277" max="11277" width="9.42578125" customWidth="1"/>
    <col min="11278" max="11278" width="10.140625" customWidth="1"/>
    <col min="11279" max="11279" width="11.42578125" customWidth="1"/>
    <col min="11280" max="11280" width="12.7109375" customWidth="1"/>
    <col min="11520" max="11520" width="41.42578125" customWidth="1"/>
    <col min="11521" max="11521" width="15.42578125" customWidth="1"/>
    <col min="11522" max="11525" width="12.7109375" customWidth="1"/>
    <col min="11526" max="11526" width="12.140625" customWidth="1"/>
    <col min="11527" max="11527" width="10.140625" customWidth="1"/>
    <col min="11528" max="11528" width="9.85546875" customWidth="1"/>
    <col min="11529" max="11529" width="11.42578125" customWidth="1"/>
    <col min="11530" max="11530" width="10.140625" customWidth="1"/>
    <col min="11531" max="11532" width="10" customWidth="1"/>
    <col min="11533" max="11533" width="9.42578125" customWidth="1"/>
    <col min="11534" max="11534" width="10.140625" customWidth="1"/>
    <col min="11535" max="11535" width="11.42578125" customWidth="1"/>
    <col min="11536" max="11536" width="12.7109375" customWidth="1"/>
    <col min="11776" max="11776" width="41.42578125" customWidth="1"/>
    <col min="11777" max="11777" width="15.42578125" customWidth="1"/>
    <col min="11778" max="11781" width="12.7109375" customWidth="1"/>
    <col min="11782" max="11782" width="12.140625" customWidth="1"/>
    <col min="11783" max="11783" width="10.140625" customWidth="1"/>
    <col min="11784" max="11784" width="9.85546875" customWidth="1"/>
    <col min="11785" max="11785" width="11.42578125" customWidth="1"/>
    <col min="11786" max="11786" width="10.140625" customWidth="1"/>
    <col min="11787" max="11788" width="10" customWidth="1"/>
    <col min="11789" max="11789" width="9.42578125" customWidth="1"/>
    <col min="11790" max="11790" width="10.140625" customWidth="1"/>
    <col min="11791" max="11791" width="11.42578125" customWidth="1"/>
    <col min="11792" max="11792" width="12.7109375" customWidth="1"/>
    <col min="12032" max="12032" width="41.42578125" customWidth="1"/>
    <col min="12033" max="12033" width="15.42578125" customWidth="1"/>
    <col min="12034" max="12037" width="12.7109375" customWidth="1"/>
    <col min="12038" max="12038" width="12.140625" customWidth="1"/>
    <col min="12039" max="12039" width="10.140625" customWidth="1"/>
    <col min="12040" max="12040" width="9.85546875" customWidth="1"/>
    <col min="12041" max="12041" width="11.42578125" customWidth="1"/>
    <col min="12042" max="12042" width="10.140625" customWidth="1"/>
    <col min="12043" max="12044" width="10" customWidth="1"/>
    <col min="12045" max="12045" width="9.42578125" customWidth="1"/>
    <col min="12046" max="12046" width="10.140625" customWidth="1"/>
    <col min="12047" max="12047" width="11.42578125" customWidth="1"/>
    <col min="12048" max="12048" width="12.7109375" customWidth="1"/>
    <col min="12288" max="12288" width="41.42578125" customWidth="1"/>
    <col min="12289" max="12289" width="15.42578125" customWidth="1"/>
    <col min="12290" max="12293" width="12.7109375" customWidth="1"/>
    <col min="12294" max="12294" width="12.140625" customWidth="1"/>
    <col min="12295" max="12295" width="10.140625" customWidth="1"/>
    <col min="12296" max="12296" width="9.85546875" customWidth="1"/>
    <col min="12297" max="12297" width="11.42578125" customWidth="1"/>
    <col min="12298" max="12298" width="10.140625" customWidth="1"/>
    <col min="12299" max="12300" width="10" customWidth="1"/>
    <col min="12301" max="12301" width="9.42578125" customWidth="1"/>
    <col min="12302" max="12302" width="10.140625" customWidth="1"/>
    <col min="12303" max="12303" width="11.42578125" customWidth="1"/>
    <col min="12304" max="12304" width="12.7109375" customWidth="1"/>
    <col min="12544" max="12544" width="41.42578125" customWidth="1"/>
    <col min="12545" max="12545" width="15.42578125" customWidth="1"/>
    <col min="12546" max="12549" width="12.7109375" customWidth="1"/>
    <col min="12550" max="12550" width="12.140625" customWidth="1"/>
    <col min="12551" max="12551" width="10.140625" customWidth="1"/>
    <col min="12552" max="12552" width="9.85546875" customWidth="1"/>
    <col min="12553" max="12553" width="11.42578125" customWidth="1"/>
    <col min="12554" max="12554" width="10.140625" customWidth="1"/>
    <col min="12555" max="12556" width="10" customWidth="1"/>
    <col min="12557" max="12557" width="9.42578125" customWidth="1"/>
    <col min="12558" max="12558" width="10.140625" customWidth="1"/>
    <col min="12559" max="12559" width="11.42578125" customWidth="1"/>
    <col min="12560" max="12560" width="12.7109375" customWidth="1"/>
    <col min="12800" max="12800" width="41.42578125" customWidth="1"/>
    <col min="12801" max="12801" width="15.42578125" customWidth="1"/>
    <col min="12802" max="12805" width="12.7109375" customWidth="1"/>
    <col min="12806" max="12806" width="12.140625" customWidth="1"/>
    <col min="12807" max="12807" width="10.140625" customWidth="1"/>
    <col min="12808" max="12808" width="9.85546875" customWidth="1"/>
    <col min="12809" max="12809" width="11.42578125" customWidth="1"/>
    <col min="12810" max="12810" width="10.140625" customWidth="1"/>
    <col min="12811" max="12812" width="10" customWidth="1"/>
    <col min="12813" max="12813" width="9.42578125" customWidth="1"/>
    <col min="12814" max="12814" width="10.140625" customWidth="1"/>
    <col min="12815" max="12815" width="11.42578125" customWidth="1"/>
    <col min="12816" max="12816" width="12.7109375" customWidth="1"/>
    <col min="13056" max="13056" width="41.42578125" customWidth="1"/>
    <col min="13057" max="13057" width="15.42578125" customWidth="1"/>
    <col min="13058" max="13061" width="12.7109375" customWidth="1"/>
    <col min="13062" max="13062" width="12.140625" customWidth="1"/>
    <col min="13063" max="13063" width="10.140625" customWidth="1"/>
    <col min="13064" max="13064" width="9.85546875" customWidth="1"/>
    <col min="13065" max="13065" width="11.42578125" customWidth="1"/>
    <col min="13066" max="13066" width="10.140625" customWidth="1"/>
    <col min="13067" max="13068" width="10" customWidth="1"/>
    <col min="13069" max="13069" width="9.42578125" customWidth="1"/>
    <col min="13070" max="13070" width="10.140625" customWidth="1"/>
    <col min="13071" max="13071" width="11.42578125" customWidth="1"/>
    <col min="13072" max="13072" width="12.7109375" customWidth="1"/>
    <col min="13312" max="13312" width="41.42578125" customWidth="1"/>
    <col min="13313" max="13313" width="15.42578125" customWidth="1"/>
    <col min="13314" max="13317" width="12.7109375" customWidth="1"/>
    <col min="13318" max="13318" width="12.140625" customWidth="1"/>
    <col min="13319" max="13319" width="10.140625" customWidth="1"/>
    <col min="13320" max="13320" width="9.85546875" customWidth="1"/>
    <col min="13321" max="13321" width="11.42578125" customWidth="1"/>
    <col min="13322" max="13322" width="10.140625" customWidth="1"/>
    <col min="13323" max="13324" width="10" customWidth="1"/>
    <col min="13325" max="13325" width="9.42578125" customWidth="1"/>
    <col min="13326" max="13326" width="10.140625" customWidth="1"/>
    <col min="13327" max="13327" width="11.42578125" customWidth="1"/>
    <col min="13328" max="13328" width="12.7109375" customWidth="1"/>
    <col min="13568" max="13568" width="41.42578125" customWidth="1"/>
    <col min="13569" max="13569" width="15.42578125" customWidth="1"/>
    <col min="13570" max="13573" width="12.7109375" customWidth="1"/>
    <col min="13574" max="13574" width="12.140625" customWidth="1"/>
    <col min="13575" max="13575" width="10.140625" customWidth="1"/>
    <col min="13576" max="13576" width="9.85546875" customWidth="1"/>
    <col min="13577" max="13577" width="11.42578125" customWidth="1"/>
    <col min="13578" max="13578" width="10.140625" customWidth="1"/>
    <col min="13579" max="13580" width="10" customWidth="1"/>
    <col min="13581" max="13581" width="9.42578125" customWidth="1"/>
    <col min="13582" max="13582" width="10.140625" customWidth="1"/>
    <col min="13583" max="13583" width="11.42578125" customWidth="1"/>
    <col min="13584" max="13584" width="12.7109375" customWidth="1"/>
    <col min="13824" max="13824" width="41.42578125" customWidth="1"/>
    <col min="13825" max="13825" width="15.42578125" customWidth="1"/>
    <col min="13826" max="13829" width="12.7109375" customWidth="1"/>
    <col min="13830" max="13830" width="12.140625" customWidth="1"/>
    <col min="13831" max="13831" width="10.140625" customWidth="1"/>
    <col min="13832" max="13832" width="9.85546875" customWidth="1"/>
    <col min="13833" max="13833" width="11.42578125" customWidth="1"/>
    <col min="13834" max="13834" width="10.140625" customWidth="1"/>
    <col min="13835" max="13836" width="10" customWidth="1"/>
    <col min="13837" max="13837" width="9.42578125" customWidth="1"/>
    <col min="13838" max="13838" width="10.140625" customWidth="1"/>
    <col min="13839" max="13839" width="11.42578125" customWidth="1"/>
    <col min="13840" max="13840" width="12.7109375" customWidth="1"/>
    <col min="14080" max="14080" width="41.42578125" customWidth="1"/>
    <col min="14081" max="14081" width="15.42578125" customWidth="1"/>
    <col min="14082" max="14085" width="12.7109375" customWidth="1"/>
    <col min="14086" max="14086" width="12.140625" customWidth="1"/>
    <col min="14087" max="14087" width="10.140625" customWidth="1"/>
    <col min="14088" max="14088" width="9.85546875" customWidth="1"/>
    <col min="14089" max="14089" width="11.42578125" customWidth="1"/>
    <col min="14090" max="14090" width="10.140625" customWidth="1"/>
    <col min="14091" max="14092" width="10" customWidth="1"/>
    <col min="14093" max="14093" width="9.42578125" customWidth="1"/>
    <col min="14094" max="14094" width="10.140625" customWidth="1"/>
    <col min="14095" max="14095" width="11.42578125" customWidth="1"/>
    <col min="14096" max="14096" width="12.7109375" customWidth="1"/>
    <col min="14336" max="14336" width="41.42578125" customWidth="1"/>
    <col min="14337" max="14337" width="15.42578125" customWidth="1"/>
    <col min="14338" max="14341" width="12.7109375" customWidth="1"/>
    <col min="14342" max="14342" width="12.140625" customWidth="1"/>
    <col min="14343" max="14343" width="10.140625" customWidth="1"/>
    <col min="14344" max="14344" width="9.85546875" customWidth="1"/>
    <col min="14345" max="14345" width="11.42578125" customWidth="1"/>
    <col min="14346" max="14346" width="10.140625" customWidth="1"/>
    <col min="14347" max="14348" width="10" customWidth="1"/>
    <col min="14349" max="14349" width="9.42578125" customWidth="1"/>
    <col min="14350" max="14350" width="10.140625" customWidth="1"/>
    <col min="14351" max="14351" width="11.42578125" customWidth="1"/>
    <col min="14352" max="14352" width="12.7109375" customWidth="1"/>
    <col min="14592" max="14592" width="41.42578125" customWidth="1"/>
    <col min="14593" max="14593" width="15.42578125" customWidth="1"/>
    <col min="14594" max="14597" width="12.7109375" customWidth="1"/>
    <col min="14598" max="14598" width="12.140625" customWidth="1"/>
    <col min="14599" max="14599" width="10.140625" customWidth="1"/>
    <col min="14600" max="14600" width="9.85546875" customWidth="1"/>
    <col min="14601" max="14601" width="11.42578125" customWidth="1"/>
    <col min="14602" max="14602" width="10.140625" customWidth="1"/>
    <col min="14603" max="14604" width="10" customWidth="1"/>
    <col min="14605" max="14605" width="9.42578125" customWidth="1"/>
    <col min="14606" max="14606" width="10.140625" customWidth="1"/>
    <col min="14607" max="14607" width="11.42578125" customWidth="1"/>
    <col min="14608" max="14608" width="12.7109375" customWidth="1"/>
    <col min="14848" max="14848" width="41.42578125" customWidth="1"/>
    <col min="14849" max="14849" width="15.42578125" customWidth="1"/>
    <col min="14850" max="14853" width="12.7109375" customWidth="1"/>
    <col min="14854" max="14854" width="12.140625" customWidth="1"/>
    <col min="14855" max="14855" width="10.140625" customWidth="1"/>
    <col min="14856" max="14856" width="9.85546875" customWidth="1"/>
    <col min="14857" max="14857" width="11.42578125" customWidth="1"/>
    <col min="14858" max="14858" width="10.140625" customWidth="1"/>
    <col min="14859" max="14860" width="10" customWidth="1"/>
    <col min="14861" max="14861" width="9.42578125" customWidth="1"/>
    <col min="14862" max="14862" width="10.140625" customWidth="1"/>
    <col min="14863" max="14863" width="11.42578125" customWidth="1"/>
    <col min="14864" max="14864" width="12.7109375" customWidth="1"/>
    <col min="15104" max="15104" width="41.42578125" customWidth="1"/>
    <col min="15105" max="15105" width="15.42578125" customWidth="1"/>
    <col min="15106" max="15109" width="12.7109375" customWidth="1"/>
    <col min="15110" max="15110" width="12.140625" customWidth="1"/>
    <col min="15111" max="15111" width="10.140625" customWidth="1"/>
    <col min="15112" max="15112" width="9.85546875" customWidth="1"/>
    <col min="15113" max="15113" width="11.42578125" customWidth="1"/>
    <col min="15114" max="15114" width="10.140625" customWidth="1"/>
    <col min="15115" max="15116" width="10" customWidth="1"/>
    <col min="15117" max="15117" width="9.42578125" customWidth="1"/>
    <col min="15118" max="15118" width="10.140625" customWidth="1"/>
    <col min="15119" max="15119" width="11.42578125" customWidth="1"/>
    <col min="15120" max="15120" width="12.7109375" customWidth="1"/>
    <col min="15360" max="15360" width="41.42578125" customWidth="1"/>
    <col min="15361" max="15361" width="15.42578125" customWidth="1"/>
    <col min="15362" max="15365" width="12.7109375" customWidth="1"/>
    <col min="15366" max="15366" width="12.140625" customWidth="1"/>
    <col min="15367" max="15367" width="10.140625" customWidth="1"/>
    <col min="15368" max="15368" width="9.85546875" customWidth="1"/>
    <col min="15369" max="15369" width="11.42578125" customWidth="1"/>
    <col min="15370" max="15370" width="10.140625" customWidth="1"/>
    <col min="15371" max="15372" width="10" customWidth="1"/>
    <col min="15373" max="15373" width="9.42578125" customWidth="1"/>
    <col min="15374" max="15374" width="10.140625" customWidth="1"/>
    <col min="15375" max="15375" width="11.42578125" customWidth="1"/>
    <col min="15376" max="15376" width="12.7109375" customWidth="1"/>
    <col min="15616" max="15616" width="41.42578125" customWidth="1"/>
    <col min="15617" max="15617" width="15.42578125" customWidth="1"/>
    <col min="15618" max="15621" width="12.7109375" customWidth="1"/>
    <col min="15622" max="15622" width="12.140625" customWidth="1"/>
    <col min="15623" max="15623" width="10.140625" customWidth="1"/>
    <col min="15624" max="15624" width="9.85546875" customWidth="1"/>
    <col min="15625" max="15625" width="11.42578125" customWidth="1"/>
    <col min="15626" max="15626" width="10.140625" customWidth="1"/>
    <col min="15627" max="15628" width="10" customWidth="1"/>
    <col min="15629" max="15629" width="9.42578125" customWidth="1"/>
    <col min="15630" max="15630" width="10.140625" customWidth="1"/>
    <col min="15631" max="15631" width="11.42578125" customWidth="1"/>
    <col min="15632" max="15632" width="12.7109375" customWidth="1"/>
    <col min="15872" max="15872" width="41.42578125" customWidth="1"/>
    <col min="15873" max="15873" width="15.42578125" customWidth="1"/>
    <col min="15874" max="15877" width="12.7109375" customWidth="1"/>
    <col min="15878" max="15878" width="12.140625" customWidth="1"/>
    <col min="15879" max="15879" width="10.140625" customWidth="1"/>
    <col min="15880" max="15880" width="9.85546875" customWidth="1"/>
    <col min="15881" max="15881" width="11.42578125" customWidth="1"/>
    <col min="15882" max="15882" width="10.140625" customWidth="1"/>
    <col min="15883" max="15884" width="10" customWidth="1"/>
    <col min="15885" max="15885" width="9.42578125" customWidth="1"/>
    <col min="15886" max="15886" width="10.140625" customWidth="1"/>
    <col min="15887" max="15887" width="11.42578125" customWidth="1"/>
    <col min="15888" max="15888" width="12.7109375" customWidth="1"/>
    <col min="16128" max="16128" width="41.42578125" customWidth="1"/>
    <col min="16129" max="16129" width="15.42578125" customWidth="1"/>
    <col min="16130" max="16133" width="12.7109375" customWidth="1"/>
    <col min="16134" max="16134" width="12.140625" customWidth="1"/>
    <col min="16135" max="16135" width="10.140625" customWidth="1"/>
    <col min="16136" max="16136" width="9.85546875" customWidth="1"/>
    <col min="16137" max="16137" width="11.42578125" customWidth="1"/>
    <col min="16138" max="16138" width="10.140625" customWidth="1"/>
    <col min="16139" max="16140" width="10" customWidth="1"/>
    <col min="16141" max="16141" width="9.42578125" customWidth="1"/>
    <col min="16142" max="16142" width="10.140625" customWidth="1"/>
    <col min="16143" max="16143" width="11.42578125" customWidth="1"/>
    <col min="16144" max="16144" width="12.7109375" customWidth="1"/>
  </cols>
  <sheetData>
    <row r="1" spans="1:16" ht="12.75" customHeight="1">
      <c r="B1" s="244"/>
      <c r="C1" s="244"/>
      <c r="D1" s="244"/>
      <c r="E1" s="244"/>
      <c r="F1" s="246" t="s">
        <v>356</v>
      </c>
    </row>
    <row r="2" spans="1:16" ht="18" customHeight="1">
      <c r="A2" s="278" t="s">
        <v>188</v>
      </c>
      <c r="B2" s="278"/>
      <c r="C2" s="278"/>
      <c r="D2" s="278"/>
      <c r="E2" s="278"/>
      <c r="F2" s="278"/>
      <c r="G2" s="3"/>
      <c r="H2" s="1"/>
    </row>
    <row r="3" spans="1:16" ht="12.75" customHeight="1">
      <c r="A3" s="328" t="s">
        <v>127</v>
      </c>
      <c r="B3" s="328"/>
      <c r="C3" s="328"/>
      <c r="D3" s="328"/>
      <c r="E3" s="328"/>
      <c r="F3" s="328"/>
      <c r="G3" s="3"/>
      <c r="H3" s="1"/>
    </row>
    <row r="4" spans="1:16" ht="12.75" customHeight="1">
      <c r="A4" s="82"/>
      <c r="B4" s="82"/>
      <c r="C4" s="82"/>
      <c r="D4" s="82"/>
      <c r="E4" s="82"/>
      <c r="F4" s="82"/>
      <c r="G4" s="3"/>
      <c r="H4" s="1"/>
    </row>
    <row r="5" spans="1:16" ht="14.25" customHeight="1">
      <c r="A5" s="30" t="s">
        <v>186</v>
      </c>
      <c r="B5" s="277" t="s">
        <v>187</v>
      </c>
      <c r="C5" s="277"/>
      <c r="D5" s="277"/>
      <c r="E5" s="277"/>
      <c r="F5" s="277"/>
      <c r="G5" s="3"/>
      <c r="H5" s="1"/>
    </row>
    <row r="6" spans="1:16" ht="36" customHeight="1">
      <c r="A6" s="40" t="s">
        <v>184</v>
      </c>
      <c r="B6" s="63"/>
      <c r="C6" s="63"/>
      <c r="D6" s="63"/>
      <c r="E6" s="63"/>
      <c r="F6" s="79" t="s">
        <v>2</v>
      </c>
      <c r="G6" s="3"/>
      <c r="H6" s="6"/>
    </row>
    <row r="7" spans="1:16" ht="15" customHeight="1">
      <c r="A7" s="326" t="s">
        <v>7</v>
      </c>
      <c r="B7" s="353" t="s">
        <v>148</v>
      </c>
      <c r="C7" s="354"/>
      <c r="D7" s="354"/>
      <c r="E7" s="354"/>
      <c r="F7" s="355"/>
    </row>
    <row r="8" spans="1:16" ht="75" customHeight="1">
      <c r="A8" s="327"/>
      <c r="B8" s="77" t="s">
        <v>261</v>
      </c>
      <c r="C8" s="77" t="s">
        <v>262</v>
      </c>
      <c r="D8" s="77" t="s">
        <v>264</v>
      </c>
      <c r="E8" s="77" t="s">
        <v>255</v>
      </c>
      <c r="F8" s="77" t="s">
        <v>6</v>
      </c>
    </row>
    <row r="9" spans="1:16" ht="13.5" customHeight="1">
      <c r="A9" s="71" t="s">
        <v>32</v>
      </c>
      <c r="B9" s="98"/>
      <c r="C9" s="98">
        <v>5353</v>
      </c>
      <c r="D9" s="98">
        <v>27062</v>
      </c>
      <c r="E9" s="98">
        <v>3383</v>
      </c>
      <c r="F9" s="88">
        <f>SUM(B9:E9)</f>
        <v>35798</v>
      </c>
      <c r="G9" s="2"/>
      <c r="K9" s="2"/>
      <c r="L9" s="2"/>
      <c r="M9" s="2"/>
      <c r="N9" s="2"/>
      <c r="P9" s="2"/>
    </row>
    <row r="10" spans="1:16" ht="13.5" customHeight="1">
      <c r="A10" s="68" t="s">
        <v>37</v>
      </c>
      <c r="B10" s="98"/>
      <c r="C10" s="98">
        <v>762</v>
      </c>
      <c r="D10" s="98">
        <v>6906</v>
      </c>
      <c r="E10" s="98">
        <v>742</v>
      </c>
      <c r="F10" s="88">
        <f t="shared" ref="F10:F28" si="0">SUM(B10:E10)</f>
        <v>8410</v>
      </c>
      <c r="G10" s="2"/>
      <c r="K10" s="2"/>
      <c r="L10" s="2"/>
      <c r="M10" s="2"/>
      <c r="N10" s="2"/>
      <c r="P10" s="2"/>
    </row>
    <row r="11" spans="1:16" ht="13.5" customHeight="1">
      <c r="A11" s="71" t="s">
        <v>33</v>
      </c>
      <c r="B11" s="98">
        <v>4070</v>
      </c>
      <c r="C11" s="98">
        <v>2279</v>
      </c>
      <c r="D11" s="98">
        <v>600</v>
      </c>
      <c r="E11" s="98">
        <v>985</v>
      </c>
      <c r="F11" s="88">
        <f t="shared" si="0"/>
        <v>7934</v>
      </c>
      <c r="G11" s="2"/>
      <c r="K11" s="2"/>
      <c r="L11" s="2"/>
      <c r="M11" s="2"/>
      <c r="N11" s="2"/>
      <c r="P11" s="2"/>
    </row>
    <row r="12" spans="1:16" ht="13.5" customHeight="1">
      <c r="A12" s="15" t="s">
        <v>34</v>
      </c>
      <c r="B12" s="65"/>
      <c r="C12" s="65"/>
      <c r="D12" s="65"/>
      <c r="E12" s="65"/>
      <c r="F12" s="88">
        <f t="shared" si="0"/>
        <v>0</v>
      </c>
      <c r="G12" s="2"/>
      <c r="K12" s="2"/>
      <c r="L12" s="2"/>
      <c r="M12" s="2"/>
      <c r="N12" s="2"/>
      <c r="P12" s="2"/>
    </row>
    <row r="13" spans="1:16" ht="13.5" customHeight="1">
      <c r="A13" s="71" t="s">
        <v>45</v>
      </c>
      <c r="B13" s="84">
        <f>SUM(B14:B18)</f>
        <v>0</v>
      </c>
      <c r="C13" s="84">
        <f>SUM(C14:C18)</f>
        <v>0</v>
      </c>
      <c r="D13" s="84">
        <f>SUM(D14:D18)</f>
        <v>0</v>
      </c>
      <c r="E13" s="84">
        <f>SUM(E14:E18)</f>
        <v>0</v>
      </c>
      <c r="F13" s="88">
        <f t="shared" si="0"/>
        <v>0</v>
      </c>
      <c r="G13" s="2"/>
      <c r="K13" s="2"/>
      <c r="L13" s="2"/>
      <c r="M13" s="2"/>
      <c r="N13" s="2"/>
      <c r="P13" s="2"/>
    </row>
    <row r="14" spans="1:16" ht="13.5" customHeight="1">
      <c r="A14" s="71" t="s">
        <v>162</v>
      </c>
      <c r="B14" s="84"/>
      <c r="C14" s="84"/>
      <c r="D14" s="84"/>
      <c r="E14" s="84"/>
      <c r="F14" s="88">
        <f t="shared" si="0"/>
        <v>0</v>
      </c>
      <c r="G14" s="2"/>
      <c r="K14" s="2"/>
      <c r="L14" s="2"/>
      <c r="M14" s="2"/>
      <c r="N14" s="2"/>
      <c r="P14" s="2"/>
    </row>
    <row r="15" spans="1:16" ht="13.5" customHeight="1">
      <c r="A15" s="69" t="s">
        <v>39</v>
      </c>
      <c r="B15" s="12"/>
      <c r="C15" s="12"/>
      <c r="D15" s="12"/>
      <c r="E15" s="12"/>
      <c r="F15" s="88">
        <f t="shared" si="0"/>
        <v>0</v>
      </c>
      <c r="G15" s="2"/>
      <c r="K15" s="2"/>
      <c r="L15" s="2"/>
      <c r="M15" s="2"/>
      <c r="N15" s="2"/>
      <c r="P15" s="2"/>
    </row>
    <row r="16" spans="1:16" ht="13.5" customHeight="1">
      <c r="A16" s="80" t="s">
        <v>44</v>
      </c>
      <c r="B16" s="20"/>
      <c r="C16" s="20"/>
      <c r="D16" s="20"/>
      <c r="E16" s="20"/>
      <c r="F16" s="88">
        <f t="shared" si="0"/>
        <v>0</v>
      </c>
      <c r="G16" s="2"/>
      <c r="K16" s="2"/>
      <c r="L16" s="2"/>
      <c r="M16" s="2"/>
      <c r="N16" s="2"/>
      <c r="P16" s="2"/>
    </row>
    <row r="17" spans="1:16" ht="13.5" customHeight="1">
      <c r="A17" s="15" t="s">
        <v>163</v>
      </c>
      <c r="B17" s="20"/>
      <c r="C17" s="20"/>
      <c r="D17" s="20"/>
      <c r="E17" s="20"/>
      <c r="F17" s="88">
        <f t="shared" si="0"/>
        <v>0</v>
      </c>
      <c r="G17" s="2"/>
      <c r="K17" s="2"/>
      <c r="L17" s="2"/>
      <c r="M17" s="2"/>
      <c r="N17" s="2"/>
      <c r="P17" s="2"/>
    </row>
    <row r="18" spans="1:16" ht="13.5" customHeight="1">
      <c r="A18" s="15" t="s">
        <v>164</v>
      </c>
      <c r="B18" s="20"/>
      <c r="C18" s="20"/>
      <c r="D18" s="20"/>
      <c r="E18" s="20"/>
      <c r="F18" s="88">
        <f t="shared" si="0"/>
        <v>0</v>
      </c>
      <c r="G18" s="2"/>
      <c r="H18" s="2"/>
      <c r="J18" s="2"/>
      <c r="K18" s="2"/>
      <c r="L18" s="2"/>
      <c r="M18" s="2"/>
      <c r="N18" s="2"/>
      <c r="P18" s="2"/>
    </row>
    <row r="19" spans="1:16" ht="13.5" customHeight="1">
      <c r="A19" s="15"/>
      <c r="B19" s="20"/>
      <c r="C19" s="20"/>
      <c r="D19" s="20"/>
      <c r="E19" s="20"/>
      <c r="F19" s="88"/>
      <c r="G19" s="2"/>
      <c r="H19" s="2"/>
      <c r="J19" s="2"/>
      <c r="K19" s="2"/>
      <c r="L19" s="2"/>
      <c r="M19" s="2"/>
      <c r="N19" s="2"/>
      <c r="P19" s="2"/>
    </row>
    <row r="20" spans="1:16" ht="13.5" customHeight="1">
      <c r="A20" s="84" t="s">
        <v>166</v>
      </c>
      <c r="B20" s="20"/>
      <c r="C20" s="20"/>
      <c r="D20" s="20"/>
      <c r="E20" s="20"/>
      <c r="F20" s="88">
        <f t="shared" si="0"/>
        <v>0</v>
      </c>
      <c r="G20" s="2"/>
      <c r="H20" s="2"/>
      <c r="J20" s="2"/>
      <c r="K20" s="2"/>
      <c r="L20" s="2"/>
      <c r="M20" s="2"/>
      <c r="N20" s="2"/>
      <c r="P20" s="2"/>
    </row>
    <row r="21" spans="1:16" ht="13.5" customHeight="1">
      <c r="A21" s="84" t="s">
        <v>167</v>
      </c>
      <c r="B21" s="20"/>
      <c r="C21" s="20"/>
      <c r="D21" s="20"/>
      <c r="E21" s="20"/>
      <c r="F21" s="88">
        <f t="shared" si="0"/>
        <v>0</v>
      </c>
      <c r="G21" s="2"/>
      <c r="H21" s="2"/>
      <c r="J21" s="2"/>
      <c r="K21" s="2"/>
      <c r="L21" s="2"/>
      <c r="M21" s="2"/>
      <c r="N21" s="2"/>
      <c r="P21" s="2"/>
    </row>
    <row r="22" spans="1:16" ht="13.5" customHeight="1">
      <c r="A22" s="16" t="s">
        <v>48</v>
      </c>
      <c r="B22" s="109">
        <f>SUM(B9:B13,B20,B21)</f>
        <v>4070</v>
      </c>
      <c r="C22" s="109">
        <f>SUM(C9:C13,C20,C21)</f>
        <v>8394</v>
      </c>
      <c r="D22" s="109">
        <f>SUM(D9:D13,D20,D21)</f>
        <v>34568</v>
      </c>
      <c r="E22" s="109">
        <f>SUM(E9:E13,E20,E21)</f>
        <v>5110</v>
      </c>
      <c r="F22" s="89">
        <f t="shared" si="0"/>
        <v>52142</v>
      </c>
      <c r="G22" s="2"/>
      <c r="H22" s="2"/>
      <c r="J22" s="2"/>
      <c r="K22" s="2"/>
      <c r="L22" s="2"/>
      <c r="M22" s="2"/>
      <c r="N22" s="2"/>
      <c r="P22" s="2"/>
    </row>
    <row r="23" spans="1:16" ht="13.5" customHeight="1">
      <c r="A23" s="53"/>
      <c r="B23" s="20"/>
      <c r="C23" s="20"/>
      <c r="D23" s="20"/>
      <c r="E23" s="20"/>
      <c r="F23" s="88"/>
      <c r="G23" s="2"/>
      <c r="H23" s="2"/>
      <c r="J23" s="2"/>
      <c r="K23" s="2"/>
      <c r="L23" s="2"/>
      <c r="M23" s="2"/>
      <c r="N23" s="2"/>
      <c r="P23" s="2"/>
    </row>
    <row r="24" spans="1:16" ht="13.5" customHeight="1">
      <c r="A24" s="49" t="s">
        <v>51</v>
      </c>
      <c r="B24" s="73"/>
      <c r="C24" s="20"/>
      <c r="D24" s="20"/>
      <c r="E24" s="73"/>
      <c r="F24" s="88">
        <f t="shared" si="0"/>
        <v>0</v>
      </c>
      <c r="G24" s="2"/>
      <c r="H24" s="2"/>
      <c r="J24" s="2"/>
      <c r="K24" s="2"/>
      <c r="L24" s="2"/>
      <c r="M24" s="2"/>
      <c r="N24" s="2"/>
      <c r="P24" s="2"/>
    </row>
    <row r="25" spans="1:16" ht="13.5" customHeight="1">
      <c r="A25" s="51"/>
      <c r="B25" s="54"/>
      <c r="C25" s="20"/>
      <c r="D25" s="20"/>
      <c r="E25" s="54"/>
      <c r="F25" s="88"/>
      <c r="G25" s="2"/>
      <c r="H25" s="2"/>
      <c r="J25" s="2"/>
      <c r="K25" s="2"/>
      <c r="L25" s="2"/>
      <c r="M25" s="2"/>
      <c r="N25" s="2"/>
      <c r="P25" s="2"/>
    </row>
    <row r="26" spans="1:16" ht="13.5" customHeight="1">
      <c r="A26" s="52" t="s">
        <v>62</v>
      </c>
      <c r="B26" s="30"/>
      <c r="C26" s="14"/>
      <c r="D26" s="14"/>
      <c r="E26" s="30"/>
      <c r="F26" s="88">
        <f t="shared" si="0"/>
        <v>0</v>
      </c>
      <c r="G26" s="2"/>
      <c r="H26" s="2"/>
      <c r="J26" s="2"/>
      <c r="K26" s="2"/>
      <c r="L26" s="2"/>
      <c r="M26" s="2"/>
      <c r="N26" s="2"/>
      <c r="P26" s="2"/>
    </row>
    <row r="27" spans="1:16">
      <c r="A27" s="52"/>
      <c r="B27" s="30"/>
      <c r="C27" s="84"/>
      <c r="D27" s="84"/>
      <c r="E27" s="30"/>
      <c r="F27" s="88"/>
      <c r="G27" s="2"/>
      <c r="H27" s="2"/>
      <c r="J27" s="2"/>
      <c r="K27" s="2"/>
      <c r="L27" s="2"/>
      <c r="M27" s="2"/>
      <c r="N27" s="2"/>
      <c r="P27" s="2"/>
    </row>
    <row r="28" spans="1:16" ht="13.5" customHeight="1">
      <c r="A28" s="30" t="s">
        <v>64</v>
      </c>
      <c r="B28" s="87">
        <f>SUM(B22,B26)</f>
        <v>4070</v>
      </c>
      <c r="C28" s="87">
        <f>SUM(C22,C26)</f>
        <v>8394</v>
      </c>
      <c r="D28" s="87">
        <f>SUM(D22,D26)</f>
        <v>34568</v>
      </c>
      <c r="E28" s="87">
        <f>SUM(E22,E26)</f>
        <v>5110</v>
      </c>
      <c r="F28" s="89">
        <f t="shared" si="0"/>
        <v>52142</v>
      </c>
      <c r="G28" s="2"/>
      <c r="H28" s="2"/>
      <c r="J28" s="2"/>
      <c r="K28" s="2"/>
      <c r="L28" s="2"/>
      <c r="M28" s="2"/>
      <c r="N28" s="2"/>
      <c r="P28" s="2"/>
    </row>
    <row r="29" spans="1:16" ht="13.5" customHeight="1">
      <c r="A29" s="60"/>
      <c r="B29" s="60"/>
      <c r="C29" s="38"/>
      <c r="D29" s="38"/>
      <c r="E29" s="38"/>
      <c r="F29" s="111"/>
      <c r="G29" s="2"/>
      <c r="H29" s="2"/>
      <c r="J29" s="2"/>
      <c r="K29" s="2"/>
      <c r="L29" s="2"/>
      <c r="M29" s="2"/>
      <c r="N29" s="2"/>
      <c r="P29" s="2"/>
    </row>
    <row r="30" spans="1:16" ht="13.5" customHeight="1">
      <c r="A30" s="59" t="s">
        <v>185</v>
      </c>
      <c r="B30" s="59"/>
      <c r="C30" s="38"/>
      <c r="D30" s="38"/>
      <c r="E30" s="38"/>
      <c r="F30" s="112" t="s">
        <v>2</v>
      </c>
      <c r="G30" s="2"/>
      <c r="H30" s="2"/>
      <c r="J30" s="2"/>
      <c r="K30" s="2"/>
      <c r="L30" s="2"/>
      <c r="M30" s="2"/>
      <c r="N30" s="2"/>
      <c r="P30" s="2"/>
    </row>
    <row r="31" spans="1:16" ht="13.5" customHeight="1">
      <c r="A31" s="73" t="s">
        <v>42</v>
      </c>
      <c r="B31" s="86"/>
      <c r="C31" s="88"/>
      <c r="D31" s="88"/>
      <c r="E31" s="88"/>
      <c r="F31" s="88">
        <f>SUM(B31:E31)</f>
        <v>0</v>
      </c>
      <c r="G31" s="2"/>
      <c r="H31" s="2"/>
      <c r="J31" s="2"/>
      <c r="K31" s="2"/>
      <c r="L31" s="2"/>
      <c r="M31" s="2"/>
      <c r="N31" s="2"/>
      <c r="P31" s="2"/>
    </row>
    <row r="32" spans="1:16" ht="13.5" customHeight="1">
      <c r="A32" s="49" t="s">
        <v>43</v>
      </c>
      <c r="B32" s="86"/>
      <c r="C32" s="88"/>
      <c r="D32" s="88"/>
      <c r="E32" s="88"/>
      <c r="F32" s="88">
        <f>SUM(B32:E32)</f>
        <v>0</v>
      </c>
      <c r="G32" s="2"/>
      <c r="H32" s="2"/>
      <c r="J32" s="2"/>
      <c r="K32" s="2"/>
      <c r="L32" s="2"/>
      <c r="M32" s="2"/>
      <c r="N32" s="2"/>
      <c r="P32" s="2"/>
    </row>
    <row r="33" spans="1:16" ht="13.5" customHeight="1">
      <c r="A33" s="71" t="s">
        <v>46</v>
      </c>
      <c r="B33" s="88">
        <f>SUM(B34:B35)</f>
        <v>0</v>
      </c>
      <c r="C33" s="88">
        <f>SUM(C34:C35)</f>
        <v>0</v>
      </c>
      <c r="D33" s="88">
        <f>SUM(D34:D35)</f>
        <v>0</v>
      </c>
      <c r="E33" s="88">
        <f>SUM(E34:E35)</f>
        <v>0</v>
      </c>
      <c r="F33" s="88">
        <f>SUM(B33:E33)</f>
        <v>0</v>
      </c>
      <c r="G33" s="2"/>
      <c r="H33" s="2"/>
      <c r="J33" s="2"/>
      <c r="K33" s="2"/>
      <c r="L33" s="2"/>
      <c r="M33" s="2"/>
      <c r="N33" s="2"/>
      <c r="P33" s="2"/>
    </row>
    <row r="34" spans="1:16" ht="13.5" customHeight="1">
      <c r="A34" s="71" t="s">
        <v>162</v>
      </c>
      <c r="B34" s="88"/>
      <c r="C34" s="88"/>
      <c r="D34" s="88"/>
      <c r="E34" s="88"/>
      <c r="F34" s="88">
        <f>SUM(B34:E34)</f>
        <v>0</v>
      </c>
      <c r="G34" s="2"/>
      <c r="H34" s="2"/>
      <c r="J34" s="2"/>
      <c r="K34" s="2"/>
      <c r="L34" s="2"/>
      <c r="M34" s="2"/>
      <c r="N34" s="2"/>
      <c r="P34" s="2"/>
    </row>
    <row r="35" spans="1:16" ht="13.5" customHeight="1">
      <c r="A35" s="69" t="s">
        <v>36</v>
      </c>
      <c r="B35" s="113"/>
      <c r="C35" s="113"/>
      <c r="D35" s="113"/>
      <c r="E35" s="113"/>
      <c r="F35" s="88">
        <f>SUM(B35:E35)</f>
        <v>0</v>
      </c>
      <c r="G35" s="2"/>
      <c r="H35" s="2"/>
      <c r="J35" s="2"/>
    </row>
    <row r="36" spans="1:16" ht="13.5" customHeight="1">
      <c r="A36" s="27"/>
      <c r="B36" s="113"/>
      <c r="C36" s="113"/>
      <c r="D36" s="113"/>
      <c r="E36" s="113"/>
      <c r="F36" s="88"/>
      <c r="G36" s="2"/>
      <c r="H36" s="2"/>
      <c r="J36" s="2"/>
    </row>
    <row r="37" spans="1:16" ht="13.5" customHeight="1">
      <c r="A37" s="84" t="s">
        <v>169</v>
      </c>
      <c r="B37" s="86"/>
      <c r="C37" s="86"/>
      <c r="D37" s="86"/>
      <c r="E37" s="86"/>
      <c r="F37" s="88">
        <f>SUM(B37:E37)</f>
        <v>0</v>
      </c>
      <c r="G37" s="2"/>
      <c r="H37" s="2"/>
      <c r="J37" s="2"/>
    </row>
    <row r="38" spans="1:16" ht="13.5" customHeight="1">
      <c r="A38" s="84" t="s">
        <v>170</v>
      </c>
      <c r="B38" s="89"/>
      <c r="C38" s="89"/>
      <c r="D38" s="89"/>
      <c r="E38" s="89"/>
      <c r="F38" s="88">
        <f>SUM(B38:E38)</f>
        <v>0</v>
      </c>
      <c r="G38" s="2"/>
      <c r="H38" s="2"/>
      <c r="J38" s="2"/>
    </row>
    <row r="39" spans="1:16" ht="13.5" customHeight="1">
      <c r="A39" s="7"/>
      <c r="B39" s="114"/>
      <c r="C39" s="114"/>
      <c r="D39" s="114"/>
      <c r="E39" s="114"/>
      <c r="F39" s="88"/>
      <c r="G39" s="2"/>
      <c r="H39" s="2"/>
      <c r="J39" s="2"/>
    </row>
    <row r="40" spans="1:16" ht="13.5" customHeight="1">
      <c r="A40" s="30" t="s">
        <v>172</v>
      </c>
      <c r="B40" s="87">
        <f>SUM(B31:B33,B37,B38)</f>
        <v>0</v>
      </c>
      <c r="C40" s="87">
        <f>SUM(C31:C33,C37,C38)</f>
        <v>0</v>
      </c>
      <c r="D40" s="87">
        <f>SUM(D31:D33,D37,D38)</f>
        <v>0</v>
      </c>
      <c r="E40" s="87">
        <f>SUM(E31:E33,E37,E38)</f>
        <v>0</v>
      </c>
      <c r="F40" s="89">
        <f>SUM(B40:E40)</f>
        <v>0</v>
      </c>
      <c r="G40" s="2"/>
      <c r="H40" s="2"/>
      <c r="J40" s="2"/>
    </row>
    <row r="41" spans="1:16" ht="13.5" customHeight="1">
      <c r="A41" s="24"/>
      <c r="B41" s="97"/>
      <c r="C41" s="97"/>
      <c r="D41" s="97"/>
      <c r="E41" s="97"/>
      <c r="F41" s="88"/>
      <c r="G41" s="2"/>
      <c r="H41" s="2"/>
      <c r="J41" s="2"/>
    </row>
    <row r="42" spans="1:16" ht="13.5" customHeight="1">
      <c r="A42" s="73" t="s">
        <v>51</v>
      </c>
      <c r="B42" s="86"/>
      <c r="C42" s="97"/>
      <c r="D42" s="97"/>
      <c r="E42" s="97"/>
      <c r="F42" s="88">
        <f>SUM(B42:E42)</f>
        <v>0</v>
      </c>
      <c r="G42" s="2"/>
      <c r="H42" s="2"/>
      <c r="J42" s="2"/>
    </row>
    <row r="43" spans="1:16" ht="13.5" customHeight="1">
      <c r="A43" s="57" t="s">
        <v>67</v>
      </c>
      <c r="B43" s="115"/>
      <c r="C43" s="97"/>
      <c r="D43" s="97"/>
      <c r="E43" s="97"/>
      <c r="F43" s="88">
        <f>SUM(B43:E43)</f>
        <v>0</v>
      </c>
      <c r="G43" s="2"/>
      <c r="H43" s="2"/>
      <c r="J43" s="2"/>
    </row>
    <row r="44" spans="1:16" ht="13.5" customHeight="1">
      <c r="A44" s="30" t="s">
        <v>70</v>
      </c>
      <c r="B44" s="87">
        <f>SUM(B42:B43)</f>
        <v>0</v>
      </c>
      <c r="C44" s="87">
        <f>SUM(C42:C43)</f>
        <v>0</v>
      </c>
      <c r="D44" s="87">
        <f>SUM(D42:D43)</f>
        <v>0</v>
      </c>
      <c r="E44" s="87">
        <f>SUM(E42:E43)</f>
        <v>0</v>
      </c>
      <c r="F44" s="89">
        <f>SUM(B44:E44)</f>
        <v>0</v>
      </c>
    </row>
    <row r="45" spans="1:16" ht="13.5" customHeight="1">
      <c r="A45" s="56"/>
      <c r="B45" s="116"/>
      <c r="C45" s="88"/>
      <c r="D45" s="88"/>
      <c r="E45" s="88"/>
      <c r="F45" s="88"/>
    </row>
    <row r="46" spans="1:16" ht="13.5" customHeight="1">
      <c r="A46" s="30" t="s">
        <v>72</v>
      </c>
      <c r="B46" s="87">
        <f>SUM(B40,B44)</f>
        <v>0</v>
      </c>
      <c r="C46" s="88"/>
      <c r="D46" s="88"/>
      <c r="E46" s="88"/>
      <c r="F46" s="88">
        <f>SUM(B46:E46)</f>
        <v>0</v>
      </c>
    </row>
    <row r="47" spans="1:16" ht="13.5" customHeight="1">
      <c r="A47" s="84"/>
      <c r="B47" s="88"/>
      <c r="C47" s="88"/>
      <c r="D47" s="88"/>
      <c r="E47" s="88"/>
      <c r="F47" s="88"/>
    </row>
    <row r="48" spans="1:16" ht="15" customHeight="1">
      <c r="A48" s="23" t="s">
        <v>173</v>
      </c>
      <c r="B48" s="97">
        <f>SUM(B28,B46)</f>
        <v>4070</v>
      </c>
      <c r="C48" s="97">
        <f>SUM(C28,C46)</f>
        <v>8394</v>
      </c>
      <c r="D48" s="97">
        <f>SUM(D28,D46)</f>
        <v>34568</v>
      </c>
      <c r="E48" s="97">
        <f>SUM(E28,E46)</f>
        <v>5110</v>
      </c>
      <c r="F48" s="89">
        <f>SUM(B48:E48)</f>
        <v>52142</v>
      </c>
    </row>
  </sheetData>
  <mergeCells count="5">
    <mergeCell ref="A2:F2"/>
    <mergeCell ref="A3:F3"/>
    <mergeCell ref="B5:F5"/>
    <mergeCell ref="A7:A8"/>
    <mergeCell ref="B7:F7"/>
  </mergeCells>
  <printOptions horizontalCentered="1"/>
  <pageMargins left="0.51181102362204722" right="0.39370078740157483" top="0.36" bottom="0.31496062992125984" header="0.17" footer="0.19685039370078741"/>
  <pageSetup paperSize="9" scale="70" orientation="landscape" horizontalDpi="300" verticalDpi="300" r:id="rId1"/>
  <headerFooter alignWithMargins="0">
    <oddHeader>&amp;L&amp;8Veresegyház Város Önkormányzat Polgármesteri Hivatala</oddHeader>
    <oddFooter>&amp;LVeresegyház, 2013. Február 07.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F24" sqref="F24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357</v>
      </c>
      <c r="B1" s="349"/>
      <c r="C1" s="349"/>
      <c r="D1" s="349"/>
      <c r="E1" s="349"/>
    </row>
    <row r="2" spans="1:15" ht="18" customHeight="1">
      <c r="A2" s="278" t="s">
        <v>188</v>
      </c>
      <c r="B2" s="278"/>
      <c r="C2" s="278"/>
      <c r="D2" s="278"/>
      <c r="E2" s="278"/>
      <c r="F2" s="3"/>
      <c r="G2" s="1"/>
    </row>
    <row r="3" spans="1:15" ht="18" customHeight="1">
      <c r="A3" s="328" t="s">
        <v>128</v>
      </c>
      <c r="B3" s="328"/>
      <c r="C3" s="328"/>
      <c r="D3" s="328"/>
      <c r="E3" s="328"/>
      <c r="F3" s="3"/>
      <c r="G3" s="1"/>
    </row>
    <row r="4" spans="1:15" ht="12" customHeight="1">
      <c r="A4" s="82"/>
      <c r="B4" s="82"/>
      <c r="C4" s="82"/>
      <c r="D4" s="82"/>
      <c r="E4" s="82"/>
      <c r="F4" s="3"/>
      <c r="G4" s="1"/>
    </row>
    <row r="5" spans="1:15" ht="14.25" customHeight="1">
      <c r="A5" s="30" t="s">
        <v>186</v>
      </c>
      <c r="B5" s="277" t="s">
        <v>187</v>
      </c>
      <c r="C5" s="277"/>
      <c r="D5" s="277"/>
      <c r="E5" s="277"/>
      <c r="F5" s="3"/>
      <c r="G5" s="1"/>
    </row>
    <row r="6" spans="1:15" ht="20.25" customHeight="1">
      <c r="A6" s="40" t="s">
        <v>184</v>
      </c>
      <c r="B6" s="63"/>
      <c r="C6" s="63"/>
      <c r="D6" s="63"/>
      <c r="E6" s="79" t="s">
        <v>2</v>
      </c>
      <c r="F6" s="3"/>
      <c r="G6" s="6"/>
    </row>
    <row r="7" spans="1:15" ht="15" customHeight="1">
      <c r="A7" s="326" t="s">
        <v>7</v>
      </c>
      <c r="B7" s="353" t="s">
        <v>128</v>
      </c>
      <c r="C7" s="354"/>
      <c r="D7" s="354"/>
      <c r="E7" s="355"/>
    </row>
    <row r="8" spans="1:15">
      <c r="A8" s="327"/>
      <c r="B8" s="77"/>
      <c r="C8" s="77"/>
      <c r="D8" s="77"/>
      <c r="E8" s="28" t="s">
        <v>6</v>
      </c>
    </row>
    <row r="9" spans="1:15" ht="13.5" customHeight="1">
      <c r="A9" s="71" t="s">
        <v>32</v>
      </c>
      <c r="B9" s="70"/>
      <c r="C9" s="70"/>
      <c r="D9" s="70"/>
      <c r="E9" s="84">
        <f t="shared" ref="E9:E18" si="0">SUM(B9:D9)</f>
        <v>0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68" t="s">
        <v>37</v>
      </c>
      <c r="B10" s="70"/>
      <c r="C10" s="70"/>
      <c r="D10" s="70"/>
      <c r="E10" s="84">
        <f t="shared" si="0"/>
        <v>0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71" t="s">
        <v>33</v>
      </c>
      <c r="B11" s="70"/>
      <c r="C11" s="70"/>
      <c r="D11" s="70"/>
      <c r="E11" s="84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5" t="s">
        <v>34</v>
      </c>
      <c r="B12" s="84"/>
      <c r="C12" s="84"/>
      <c r="D12" s="84"/>
      <c r="E12" s="84">
        <f t="shared" si="0"/>
        <v>0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71" t="s">
        <v>45</v>
      </c>
      <c r="B13" s="84">
        <f>SUM(B14:B18)</f>
        <v>0</v>
      </c>
      <c r="C13" s="84">
        <f>SUM(C14:C18)</f>
        <v>0</v>
      </c>
      <c r="D13" s="84">
        <f>SUM(D14:D18)</f>
        <v>0</v>
      </c>
      <c r="E13" s="84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71" t="s">
        <v>162</v>
      </c>
      <c r="B14" s="84"/>
      <c r="C14" s="84"/>
      <c r="D14" s="84"/>
      <c r="E14" s="84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69" t="s">
        <v>39</v>
      </c>
      <c r="B15" s="12"/>
      <c r="C15" s="12"/>
      <c r="D15" s="12"/>
      <c r="E15" s="84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80" t="s">
        <v>44</v>
      </c>
      <c r="B16" s="20"/>
      <c r="C16" s="20"/>
      <c r="D16" s="20"/>
      <c r="E16" s="84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163</v>
      </c>
      <c r="B17" s="20"/>
      <c r="C17" s="20"/>
      <c r="D17" s="20"/>
      <c r="E17" s="84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 t="s">
        <v>164</v>
      </c>
      <c r="B18" s="20"/>
      <c r="C18" s="20"/>
      <c r="D18" s="20"/>
      <c r="E18" s="84">
        <f t="shared" si="0"/>
        <v>0</v>
      </c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5"/>
      <c r="B19" s="20"/>
      <c r="C19" s="20"/>
      <c r="D19" s="20"/>
      <c r="E19" s="84"/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84" t="s">
        <v>166</v>
      </c>
      <c r="B20" s="20"/>
      <c r="C20" s="20"/>
      <c r="D20" s="20"/>
      <c r="E20" s="84">
        <f>SUM(B20:D20)</f>
        <v>0</v>
      </c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84" t="s">
        <v>167</v>
      </c>
      <c r="B21" s="20"/>
      <c r="C21" s="20"/>
      <c r="D21" s="20"/>
      <c r="E21" s="84">
        <f>SUM(B21:D21)</f>
        <v>0</v>
      </c>
      <c r="F21" s="2"/>
      <c r="G21" s="2"/>
      <c r="I21" s="2"/>
      <c r="J21" s="2"/>
      <c r="K21" s="2"/>
      <c r="L21" s="2"/>
      <c r="M21" s="2"/>
      <c r="O21" s="2"/>
    </row>
    <row r="22" spans="1:15" ht="13.5" customHeight="1">
      <c r="A22" s="16" t="s">
        <v>48</v>
      </c>
      <c r="B22" s="109">
        <f>SUM(B9:B13,B20,B21)</f>
        <v>0</v>
      </c>
      <c r="C22" s="109">
        <f>SUM(C9:C13,C20,C21)</f>
        <v>0</v>
      </c>
      <c r="D22" s="109">
        <f>SUM(D9:D13,D20,D21)</f>
        <v>0</v>
      </c>
      <c r="E22" s="14">
        <f>SUM(B22:D22)</f>
        <v>0</v>
      </c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53"/>
      <c r="B23" s="20"/>
      <c r="C23" s="20"/>
      <c r="D23" s="20"/>
      <c r="E23" s="84"/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49" t="s">
        <v>51</v>
      </c>
      <c r="B24" s="73"/>
      <c r="C24" s="20"/>
      <c r="D24" s="20"/>
      <c r="E24" s="84">
        <f>SUM(B24:D24)</f>
        <v>0</v>
      </c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1"/>
      <c r="B25" s="54"/>
      <c r="C25" s="20"/>
      <c r="D25" s="20"/>
      <c r="E25" s="84"/>
      <c r="F25" s="2"/>
      <c r="G25" s="2"/>
      <c r="I25" s="2"/>
      <c r="J25" s="2"/>
      <c r="K25" s="2"/>
      <c r="L25" s="2"/>
      <c r="M25" s="2"/>
      <c r="O25" s="2"/>
    </row>
    <row r="26" spans="1:15" ht="13.5" customHeight="1">
      <c r="A26" s="52" t="s">
        <v>62</v>
      </c>
      <c r="B26" s="30"/>
      <c r="C26" s="14"/>
      <c r="D26" s="14"/>
      <c r="E26" s="84">
        <f>SUM(B26:D26)</f>
        <v>0</v>
      </c>
      <c r="F26" s="2"/>
      <c r="G26" s="2"/>
      <c r="I26" s="2"/>
      <c r="J26" s="2"/>
      <c r="K26" s="2"/>
      <c r="L26" s="2"/>
      <c r="M26" s="2"/>
      <c r="O26" s="2"/>
    </row>
    <row r="27" spans="1:15">
      <c r="A27" s="52"/>
      <c r="B27" s="30"/>
      <c r="C27" s="84"/>
      <c r="D27" s="84"/>
      <c r="E27" s="84"/>
      <c r="F27" s="2"/>
      <c r="G27" s="2"/>
      <c r="I27" s="2"/>
      <c r="J27" s="2"/>
      <c r="K27" s="2"/>
      <c r="L27" s="2"/>
      <c r="M27" s="2"/>
      <c r="O27" s="2"/>
    </row>
    <row r="28" spans="1:15" ht="13.5" customHeight="1">
      <c r="A28" s="30" t="s">
        <v>64</v>
      </c>
      <c r="B28" s="87">
        <f>SUM(B22,B26)</f>
        <v>0</v>
      </c>
      <c r="C28" s="87">
        <f>SUM(C22,C26)</f>
        <v>0</v>
      </c>
      <c r="D28" s="87">
        <f>SUM(D22,D26)</f>
        <v>0</v>
      </c>
      <c r="E28" s="14">
        <f>SUM(B28:D28)</f>
        <v>0</v>
      </c>
      <c r="F28" s="2"/>
      <c r="G28" s="2"/>
      <c r="I28" s="2"/>
      <c r="J28" s="2"/>
      <c r="K28" s="2"/>
      <c r="L28" s="2"/>
      <c r="M28" s="2"/>
      <c r="O28" s="2"/>
    </row>
    <row r="29" spans="1:15" ht="24" customHeight="1">
      <c r="A29" s="60"/>
      <c r="B29" s="60"/>
      <c r="C29" s="38"/>
      <c r="D29" s="38"/>
      <c r="E29" s="38"/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59" t="s">
        <v>185</v>
      </c>
      <c r="B30" s="59"/>
      <c r="C30" s="38"/>
      <c r="D30" s="38"/>
      <c r="E30" s="83" t="s">
        <v>2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73" t="s">
        <v>42</v>
      </c>
      <c r="B31" s="73"/>
      <c r="C31" s="84"/>
      <c r="D31" s="84"/>
      <c r="E31" s="84">
        <f>SUM(B31:D31)</f>
        <v>0</v>
      </c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49" t="s">
        <v>43</v>
      </c>
      <c r="B32" s="73"/>
      <c r="C32" s="84"/>
      <c r="D32" s="84"/>
      <c r="E32" s="84">
        <f>SUM(B32:D32)</f>
        <v>0</v>
      </c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71" t="s">
        <v>46</v>
      </c>
      <c r="B33" s="84">
        <f>SUM(B34:B35)</f>
        <v>0</v>
      </c>
      <c r="C33" s="84">
        <f>SUM(C34:C35)</f>
        <v>0</v>
      </c>
      <c r="D33" s="84">
        <f>SUM(D34:D35)</f>
        <v>0</v>
      </c>
      <c r="E33" s="84">
        <f>SUM(B33:D33)</f>
        <v>0</v>
      </c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71" t="s">
        <v>162</v>
      </c>
      <c r="B34" s="84"/>
      <c r="C34" s="84"/>
      <c r="D34" s="84"/>
      <c r="E34" s="84">
        <f>SUM(B34:D34)</f>
        <v>0</v>
      </c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69" t="s">
        <v>36</v>
      </c>
      <c r="B35" s="69"/>
      <c r="C35" s="69"/>
      <c r="D35" s="69"/>
      <c r="E35" s="84">
        <f>SUM(B35:D35)</f>
        <v>0</v>
      </c>
      <c r="F35" s="2"/>
      <c r="G35" s="2"/>
      <c r="I35" s="2"/>
    </row>
    <row r="36" spans="1:15" ht="13.5" customHeight="1">
      <c r="A36" s="27"/>
      <c r="B36" s="69"/>
      <c r="C36" s="69"/>
      <c r="D36" s="69"/>
      <c r="E36" s="84"/>
      <c r="F36" s="2"/>
      <c r="G36" s="2"/>
      <c r="I36" s="2"/>
    </row>
    <row r="37" spans="1:15" ht="13.5" customHeight="1">
      <c r="A37" s="84" t="s">
        <v>169</v>
      </c>
      <c r="B37" s="73"/>
      <c r="C37" s="73"/>
      <c r="D37" s="73"/>
      <c r="E37" s="84">
        <f>SUM(B37:D37)</f>
        <v>0</v>
      </c>
      <c r="F37" s="2"/>
      <c r="G37" s="2"/>
      <c r="I37" s="2"/>
    </row>
    <row r="38" spans="1:15" ht="13.5" customHeight="1">
      <c r="A38" s="84" t="s">
        <v>170</v>
      </c>
      <c r="B38" s="14"/>
      <c r="C38" s="14"/>
      <c r="D38" s="14"/>
      <c r="E38" s="84">
        <f>SUM(B38:D38)</f>
        <v>0</v>
      </c>
      <c r="F38" s="2"/>
      <c r="G38" s="2"/>
      <c r="I38" s="2"/>
    </row>
    <row r="39" spans="1:15" ht="13.5" customHeight="1">
      <c r="A39" s="7"/>
      <c r="B39" s="25"/>
      <c r="C39" s="25"/>
      <c r="D39" s="25"/>
      <c r="E39" s="84"/>
      <c r="F39" s="2"/>
      <c r="G39" s="2"/>
      <c r="I39" s="2"/>
    </row>
    <row r="40" spans="1:15" ht="13.5" customHeight="1">
      <c r="A40" s="30" t="s">
        <v>172</v>
      </c>
      <c r="B40" s="30">
        <f>SUM(B31:B33,B37,B38)</f>
        <v>0</v>
      </c>
      <c r="C40" s="30">
        <f>SUM(C31:C33,C37,C38)</f>
        <v>0</v>
      </c>
      <c r="D40" s="30">
        <f>SUM(D31:D33,D37,D38)</f>
        <v>0</v>
      </c>
      <c r="E40" s="14">
        <f>SUM(B40:D40)</f>
        <v>0</v>
      </c>
      <c r="F40" s="2"/>
      <c r="G40" s="2"/>
      <c r="I40" s="2"/>
    </row>
    <row r="41" spans="1:15" ht="13.5" customHeight="1">
      <c r="A41" s="24"/>
      <c r="B41" s="22"/>
      <c r="C41" s="22"/>
      <c r="D41" s="22"/>
      <c r="E41" s="84"/>
      <c r="F41" s="2"/>
      <c r="G41" s="2"/>
      <c r="I41" s="2"/>
    </row>
    <row r="42" spans="1:15" ht="13.5" customHeight="1">
      <c r="A42" s="73" t="s">
        <v>51</v>
      </c>
      <c r="B42" s="73"/>
      <c r="C42" s="22"/>
      <c r="D42" s="22"/>
      <c r="E42" s="84">
        <f>SUM(B42:D42)</f>
        <v>0</v>
      </c>
      <c r="F42" s="2"/>
      <c r="G42" s="2"/>
      <c r="I42" s="2"/>
    </row>
    <row r="43" spans="1:15" ht="13.5" customHeight="1">
      <c r="A43" s="57" t="s">
        <v>67</v>
      </c>
      <c r="B43" s="57"/>
      <c r="C43" s="22"/>
      <c r="D43" s="22"/>
      <c r="E43" s="84">
        <f>SUM(B43:D43)</f>
        <v>0</v>
      </c>
      <c r="F43" s="2"/>
      <c r="G43" s="2"/>
      <c r="I43" s="2"/>
    </row>
    <row r="44" spans="1:15" ht="13.5" customHeight="1">
      <c r="A44" s="30" t="s">
        <v>70</v>
      </c>
      <c r="B44" s="30">
        <f>SUM(B42:B43)</f>
        <v>0</v>
      </c>
      <c r="C44" s="30">
        <f>SUM(C42:C43)</f>
        <v>0</v>
      </c>
      <c r="D44" s="30">
        <f>SUM(D42:D43)</f>
        <v>0</v>
      </c>
      <c r="E44" s="14">
        <f>SUM(B44:D44)</f>
        <v>0</v>
      </c>
    </row>
    <row r="45" spans="1:15" ht="13.5" customHeight="1">
      <c r="A45" s="56"/>
      <c r="B45" s="56"/>
      <c r="C45" s="84"/>
      <c r="D45" s="84"/>
      <c r="E45" s="84"/>
    </row>
    <row r="46" spans="1:15" ht="13.5" customHeight="1">
      <c r="A46" s="30" t="s">
        <v>72</v>
      </c>
      <c r="B46" s="30">
        <f>SUM(B40,B44)</f>
        <v>0</v>
      </c>
      <c r="C46" s="84"/>
      <c r="D46" s="84"/>
      <c r="E46" s="84">
        <f>SUM(B46:D46)</f>
        <v>0</v>
      </c>
    </row>
    <row r="47" spans="1:15" ht="13.5" customHeight="1">
      <c r="A47" s="84"/>
      <c r="B47" s="84"/>
      <c r="C47" s="84"/>
      <c r="D47" s="84"/>
      <c r="E47" s="84"/>
    </row>
    <row r="48" spans="1:15" ht="15" customHeight="1">
      <c r="A48" s="23" t="s">
        <v>173</v>
      </c>
      <c r="B48" s="97">
        <f>SUM(B28,B46)</f>
        <v>0</v>
      </c>
      <c r="C48" s="97">
        <f>SUM(C28,C46)</f>
        <v>0</v>
      </c>
      <c r="D48" s="97">
        <f>SUM(D28,D46)</f>
        <v>0</v>
      </c>
      <c r="E48" s="14">
        <f>SUM(B48:D48)</f>
        <v>0</v>
      </c>
    </row>
  </sheetData>
  <mergeCells count="6">
    <mergeCell ref="A1:E1"/>
    <mergeCell ref="A2:E2"/>
    <mergeCell ref="A3:E3"/>
    <mergeCell ref="B5:E5"/>
    <mergeCell ref="A7:A8"/>
    <mergeCell ref="B7:E7"/>
  </mergeCells>
  <printOptions horizontalCentered="1"/>
  <pageMargins left="0.51181102362204722" right="0.39370078740157483" top="0.9" bottom="0.52" header="0.31496062992125984" footer="0.19685039370078741"/>
  <pageSetup paperSize="9" scale="95" orientation="portrait" horizontalDpi="300" verticalDpi="300" r:id="rId1"/>
  <headerFooter alignWithMargins="0">
    <oddHeader>&amp;LVeresegyház Város Önkormányzat Polgármesteri Hivatala</oddHeader>
    <oddFooter>&amp;LVeresegyház, 2013. Február 07.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>
  <dimension ref="A1:T49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J49" sqref="J49"/>
    </sheetView>
  </sheetViews>
  <sheetFormatPr defaultRowHeight="12.75"/>
  <cols>
    <col min="1" max="1" width="41.42578125" customWidth="1"/>
    <col min="2" max="2" width="13.85546875" customWidth="1"/>
    <col min="3" max="3" width="11.42578125" customWidth="1"/>
    <col min="4" max="9" width="12.7109375" customWidth="1"/>
    <col min="10" max="10" width="12.140625" customWidth="1"/>
    <col min="11" max="11" width="10.140625" customWidth="1"/>
    <col min="12" max="12" width="9.85546875" customWidth="1"/>
    <col min="13" max="13" width="11.42578125" customWidth="1"/>
    <col min="14" max="14" width="10.140625" customWidth="1"/>
    <col min="15" max="16" width="10" customWidth="1"/>
    <col min="17" max="17" width="9.42578125" customWidth="1"/>
    <col min="18" max="18" width="10.140625" customWidth="1"/>
    <col min="19" max="19" width="11.42578125" customWidth="1"/>
    <col min="20" max="20" width="12.7109375" customWidth="1"/>
    <col min="259" max="259" width="41.42578125" customWidth="1"/>
    <col min="260" max="260" width="11.42578125" customWidth="1"/>
    <col min="261" max="265" width="12.7109375" customWidth="1"/>
    <col min="266" max="266" width="12.140625" customWidth="1"/>
    <col min="267" max="267" width="10.140625" customWidth="1"/>
    <col min="268" max="268" width="9.85546875" customWidth="1"/>
    <col min="269" max="269" width="11.42578125" customWidth="1"/>
    <col min="270" max="270" width="10.140625" customWidth="1"/>
    <col min="271" max="272" width="10" customWidth="1"/>
    <col min="273" max="273" width="9.42578125" customWidth="1"/>
    <col min="274" max="274" width="10.140625" customWidth="1"/>
    <col min="275" max="275" width="11.42578125" customWidth="1"/>
    <col min="276" max="276" width="12.7109375" customWidth="1"/>
    <col min="515" max="515" width="41.42578125" customWidth="1"/>
    <col min="516" max="516" width="11.42578125" customWidth="1"/>
    <col min="517" max="521" width="12.7109375" customWidth="1"/>
    <col min="522" max="522" width="12.140625" customWidth="1"/>
    <col min="523" max="523" width="10.140625" customWidth="1"/>
    <col min="524" max="524" width="9.85546875" customWidth="1"/>
    <col min="525" max="525" width="11.42578125" customWidth="1"/>
    <col min="526" max="526" width="10.140625" customWidth="1"/>
    <col min="527" max="528" width="10" customWidth="1"/>
    <col min="529" max="529" width="9.42578125" customWidth="1"/>
    <col min="530" max="530" width="10.140625" customWidth="1"/>
    <col min="531" max="531" width="11.42578125" customWidth="1"/>
    <col min="532" max="532" width="12.7109375" customWidth="1"/>
    <col min="771" max="771" width="41.42578125" customWidth="1"/>
    <col min="772" max="772" width="11.42578125" customWidth="1"/>
    <col min="773" max="777" width="12.7109375" customWidth="1"/>
    <col min="778" max="778" width="12.140625" customWidth="1"/>
    <col min="779" max="779" width="10.140625" customWidth="1"/>
    <col min="780" max="780" width="9.85546875" customWidth="1"/>
    <col min="781" max="781" width="11.42578125" customWidth="1"/>
    <col min="782" max="782" width="10.140625" customWidth="1"/>
    <col min="783" max="784" width="10" customWidth="1"/>
    <col min="785" max="785" width="9.42578125" customWidth="1"/>
    <col min="786" max="786" width="10.140625" customWidth="1"/>
    <col min="787" max="787" width="11.42578125" customWidth="1"/>
    <col min="788" max="788" width="12.7109375" customWidth="1"/>
    <col min="1027" max="1027" width="41.42578125" customWidth="1"/>
    <col min="1028" max="1028" width="11.42578125" customWidth="1"/>
    <col min="1029" max="1033" width="12.7109375" customWidth="1"/>
    <col min="1034" max="1034" width="12.140625" customWidth="1"/>
    <col min="1035" max="1035" width="10.140625" customWidth="1"/>
    <col min="1036" max="1036" width="9.85546875" customWidth="1"/>
    <col min="1037" max="1037" width="11.42578125" customWidth="1"/>
    <col min="1038" max="1038" width="10.140625" customWidth="1"/>
    <col min="1039" max="1040" width="10" customWidth="1"/>
    <col min="1041" max="1041" width="9.42578125" customWidth="1"/>
    <col min="1042" max="1042" width="10.140625" customWidth="1"/>
    <col min="1043" max="1043" width="11.42578125" customWidth="1"/>
    <col min="1044" max="1044" width="12.7109375" customWidth="1"/>
    <col min="1283" max="1283" width="41.42578125" customWidth="1"/>
    <col min="1284" max="1284" width="11.42578125" customWidth="1"/>
    <col min="1285" max="1289" width="12.7109375" customWidth="1"/>
    <col min="1290" max="1290" width="12.140625" customWidth="1"/>
    <col min="1291" max="1291" width="10.140625" customWidth="1"/>
    <col min="1292" max="1292" width="9.85546875" customWidth="1"/>
    <col min="1293" max="1293" width="11.42578125" customWidth="1"/>
    <col min="1294" max="1294" width="10.140625" customWidth="1"/>
    <col min="1295" max="1296" width="10" customWidth="1"/>
    <col min="1297" max="1297" width="9.42578125" customWidth="1"/>
    <col min="1298" max="1298" width="10.140625" customWidth="1"/>
    <col min="1299" max="1299" width="11.42578125" customWidth="1"/>
    <col min="1300" max="1300" width="12.7109375" customWidth="1"/>
    <col min="1539" max="1539" width="41.42578125" customWidth="1"/>
    <col min="1540" max="1540" width="11.42578125" customWidth="1"/>
    <col min="1541" max="1545" width="12.7109375" customWidth="1"/>
    <col min="1546" max="1546" width="12.140625" customWidth="1"/>
    <col min="1547" max="1547" width="10.140625" customWidth="1"/>
    <col min="1548" max="1548" width="9.85546875" customWidth="1"/>
    <col min="1549" max="1549" width="11.42578125" customWidth="1"/>
    <col min="1550" max="1550" width="10.140625" customWidth="1"/>
    <col min="1551" max="1552" width="10" customWidth="1"/>
    <col min="1553" max="1553" width="9.42578125" customWidth="1"/>
    <col min="1554" max="1554" width="10.140625" customWidth="1"/>
    <col min="1555" max="1555" width="11.42578125" customWidth="1"/>
    <col min="1556" max="1556" width="12.7109375" customWidth="1"/>
    <col min="1795" max="1795" width="41.42578125" customWidth="1"/>
    <col min="1796" max="1796" width="11.42578125" customWidth="1"/>
    <col min="1797" max="1801" width="12.7109375" customWidth="1"/>
    <col min="1802" max="1802" width="12.140625" customWidth="1"/>
    <col min="1803" max="1803" width="10.140625" customWidth="1"/>
    <col min="1804" max="1804" width="9.85546875" customWidth="1"/>
    <col min="1805" max="1805" width="11.42578125" customWidth="1"/>
    <col min="1806" max="1806" width="10.140625" customWidth="1"/>
    <col min="1807" max="1808" width="10" customWidth="1"/>
    <col min="1809" max="1809" width="9.42578125" customWidth="1"/>
    <col min="1810" max="1810" width="10.140625" customWidth="1"/>
    <col min="1811" max="1811" width="11.42578125" customWidth="1"/>
    <col min="1812" max="1812" width="12.7109375" customWidth="1"/>
    <col min="2051" max="2051" width="41.42578125" customWidth="1"/>
    <col min="2052" max="2052" width="11.42578125" customWidth="1"/>
    <col min="2053" max="2057" width="12.7109375" customWidth="1"/>
    <col min="2058" max="2058" width="12.140625" customWidth="1"/>
    <col min="2059" max="2059" width="10.140625" customWidth="1"/>
    <col min="2060" max="2060" width="9.85546875" customWidth="1"/>
    <col min="2061" max="2061" width="11.42578125" customWidth="1"/>
    <col min="2062" max="2062" width="10.140625" customWidth="1"/>
    <col min="2063" max="2064" width="10" customWidth="1"/>
    <col min="2065" max="2065" width="9.42578125" customWidth="1"/>
    <col min="2066" max="2066" width="10.140625" customWidth="1"/>
    <col min="2067" max="2067" width="11.42578125" customWidth="1"/>
    <col min="2068" max="2068" width="12.7109375" customWidth="1"/>
    <col min="2307" max="2307" width="41.42578125" customWidth="1"/>
    <col min="2308" max="2308" width="11.42578125" customWidth="1"/>
    <col min="2309" max="2313" width="12.7109375" customWidth="1"/>
    <col min="2314" max="2314" width="12.140625" customWidth="1"/>
    <col min="2315" max="2315" width="10.140625" customWidth="1"/>
    <col min="2316" max="2316" width="9.85546875" customWidth="1"/>
    <col min="2317" max="2317" width="11.42578125" customWidth="1"/>
    <col min="2318" max="2318" width="10.140625" customWidth="1"/>
    <col min="2319" max="2320" width="10" customWidth="1"/>
    <col min="2321" max="2321" width="9.42578125" customWidth="1"/>
    <col min="2322" max="2322" width="10.140625" customWidth="1"/>
    <col min="2323" max="2323" width="11.42578125" customWidth="1"/>
    <col min="2324" max="2324" width="12.7109375" customWidth="1"/>
    <col min="2563" max="2563" width="41.42578125" customWidth="1"/>
    <col min="2564" max="2564" width="11.42578125" customWidth="1"/>
    <col min="2565" max="2569" width="12.7109375" customWidth="1"/>
    <col min="2570" max="2570" width="12.140625" customWidth="1"/>
    <col min="2571" max="2571" width="10.140625" customWidth="1"/>
    <col min="2572" max="2572" width="9.85546875" customWidth="1"/>
    <col min="2573" max="2573" width="11.42578125" customWidth="1"/>
    <col min="2574" max="2574" width="10.140625" customWidth="1"/>
    <col min="2575" max="2576" width="10" customWidth="1"/>
    <col min="2577" max="2577" width="9.42578125" customWidth="1"/>
    <col min="2578" max="2578" width="10.140625" customWidth="1"/>
    <col min="2579" max="2579" width="11.42578125" customWidth="1"/>
    <col min="2580" max="2580" width="12.7109375" customWidth="1"/>
    <col min="2819" max="2819" width="41.42578125" customWidth="1"/>
    <col min="2820" max="2820" width="11.42578125" customWidth="1"/>
    <col min="2821" max="2825" width="12.7109375" customWidth="1"/>
    <col min="2826" max="2826" width="12.140625" customWidth="1"/>
    <col min="2827" max="2827" width="10.140625" customWidth="1"/>
    <col min="2828" max="2828" width="9.85546875" customWidth="1"/>
    <col min="2829" max="2829" width="11.42578125" customWidth="1"/>
    <col min="2830" max="2830" width="10.140625" customWidth="1"/>
    <col min="2831" max="2832" width="10" customWidth="1"/>
    <col min="2833" max="2833" width="9.42578125" customWidth="1"/>
    <col min="2834" max="2834" width="10.140625" customWidth="1"/>
    <col min="2835" max="2835" width="11.42578125" customWidth="1"/>
    <col min="2836" max="2836" width="12.7109375" customWidth="1"/>
    <col min="3075" max="3075" width="41.42578125" customWidth="1"/>
    <col min="3076" max="3076" width="11.42578125" customWidth="1"/>
    <col min="3077" max="3081" width="12.7109375" customWidth="1"/>
    <col min="3082" max="3082" width="12.140625" customWidth="1"/>
    <col min="3083" max="3083" width="10.140625" customWidth="1"/>
    <col min="3084" max="3084" width="9.85546875" customWidth="1"/>
    <col min="3085" max="3085" width="11.42578125" customWidth="1"/>
    <col min="3086" max="3086" width="10.140625" customWidth="1"/>
    <col min="3087" max="3088" width="10" customWidth="1"/>
    <col min="3089" max="3089" width="9.42578125" customWidth="1"/>
    <col min="3090" max="3090" width="10.140625" customWidth="1"/>
    <col min="3091" max="3091" width="11.42578125" customWidth="1"/>
    <col min="3092" max="3092" width="12.7109375" customWidth="1"/>
    <col min="3331" max="3331" width="41.42578125" customWidth="1"/>
    <col min="3332" max="3332" width="11.42578125" customWidth="1"/>
    <col min="3333" max="3337" width="12.7109375" customWidth="1"/>
    <col min="3338" max="3338" width="12.140625" customWidth="1"/>
    <col min="3339" max="3339" width="10.140625" customWidth="1"/>
    <col min="3340" max="3340" width="9.85546875" customWidth="1"/>
    <col min="3341" max="3341" width="11.42578125" customWidth="1"/>
    <col min="3342" max="3342" width="10.140625" customWidth="1"/>
    <col min="3343" max="3344" width="10" customWidth="1"/>
    <col min="3345" max="3345" width="9.42578125" customWidth="1"/>
    <col min="3346" max="3346" width="10.140625" customWidth="1"/>
    <col min="3347" max="3347" width="11.42578125" customWidth="1"/>
    <col min="3348" max="3348" width="12.7109375" customWidth="1"/>
    <col min="3587" max="3587" width="41.42578125" customWidth="1"/>
    <col min="3588" max="3588" width="11.42578125" customWidth="1"/>
    <col min="3589" max="3593" width="12.7109375" customWidth="1"/>
    <col min="3594" max="3594" width="12.140625" customWidth="1"/>
    <col min="3595" max="3595" width="10.140625" customWidth="1"/>
    <col min="3596" max="3596" width="9.85546875" customWidth="1"/>
    <col min="3597" max="3597" width="11.42578125" customWidth="1"/>
    <col min="3598" max="3598" width="10.140625" customWidth="1"/>
    <col min="3599" max="3600" width="10" customWidth="1"/>
    <col min="3601" max="3601" width="9.42578125" customWidth="1"/>
    <col min="3602" max="3602" width="10.140625" customWidth="1"/>
    <col min="3603" max="3603" width="11.42578125" customWidth="1"/>
    <col min="3604" max="3604" width="12.7109375" customWidth="1"/>
    <col min="3843" max="3843" width="41.42578125" customWidth="1"/>
    <col min="3844" max="3844" width="11.42578125" customWidth="1"/>
    <col min="3845" max="3849" width="12.7109375" customWidth="1"/>
    <col min="3850" max="3850" width="12.140625" customWidth="1"/>
    <col min="3851" max="3851" width="10.140625" customWidth="1"/>
    <col min="3852" max="3852" width="9.85546875" customWidth="1"/>
    <col min="3853" max="3853" width="11.42578125" customWidth="1"/>
    <col min="3854" max="3854" width="10.140625" customWidth="1"/>
    <col min="3855" max="3856" width="10" customWidth="1"/>
    <col min="3857" max="3857" width="9.42578125" customWidth="1"/>
    <col min="3858" max="3858" width="10.140625" customWidth="1"/>
    <col min="3859" max="3859" width="11.42578125" customWidth="1"/>
    <col min="3860" max="3860" width="12.7109375" customWidth="1"/>
    <col min="4099" max="4099" width="41.42578125" customWidth="1"/>
    <col min="4100" max="4100" width="11.42578125" customWidth="1"/>
    <col min="4101" max="4105" width="12.7109375" customWidth="1"/>
    <col min="4106" max="4106" width="12.140625" customWidth="1"/>
    <col min="4107" max="4107" width="10.140625" customWidth="1"/>
    <col min="4108" max="4108" width="9.85546875" customWidth="1"/>
    <col min="4109" max="4109" width="11.42578125" customWidth="1"/>
    <col min="4110" max="4110" width="10.140625" customWidth="1"/>
    <col min="4111" max="4112" width="10" customWidth="1"/>
    <col min="4113" max="4113" width="9.42578125" customWidth="1"/>
    <col min="4114" max="4114" width="10.140625" customWidth="1"/>
    <col min="4115" max="4115" width="11.42578125" customWidth="1"/>
    <col min="4116" max="4116" width="12.7109375" customWidth="1"/>
    <col min="4355" max="4355" width="41.42578125" customWidth="1"/>
    <col min="4356" max="4356" width="11.42578125" customWidth="1"/>
    <col min="4357" max="4361" width="12.7109375" customWidth="1"/>
    <col min="4362" max="4362" width="12.140625" customWidth="1"/>
    <col min="4363" max="4363" width="10.140625" customWidth="1"/>
    <col min="4364" max="4364" width="9.85546875" customWidth="1"/>
    <col min="4365" max="4365" width="11.42578125" customWidth="1"/>
    <col min="4366" max="4366" width="10.140625" customWidth="1"/>
    <col min="4367" max="4368" width="10" customWidth="1"/>
    <col min="4369" max="4369" width="9.42578125" customWidth="1"/>
    <col min="4370" max="4370" width="10.140625" customWidth="1"/>
    <col min="4371" max="4371" width="11.42578125" customWidth="1"/>
    <col min="4372" max="4372" width="12.7109375" customWidth="1"/>
    <col min="4611" max="4611" width="41.42578125" customWidth="1"/>
    <col min="4612" max="4612" width="11.42578125" customWidth="1"/>
    <col min="4613" max="4617" width="12.7109375" customWidth="1"/>
    <col min="4618" max="4618" width="12.140625" customWidth="1"/>
    <col min="4619" max="4619" width="10.140625" customWidth="1"/>
    <col min="4620" max="4620" width="9.85546875" customWidth="1"/>
    <col min="4621" max="4621" width="11.42578125" customWidth="1"/>
    <col min="4622" max="4622" width="10.140625" customWidth="1"/>
    <col min="4623" max="4624" width="10" customWidth="1"/>
    <col min="4625" max="4625" width="9.42578125" customWidth="1"/>
    <col min="4626" max="4626" width="10.140625" customWidth="1"/>
    <col min="4627" max="4627" width="11.42578125" customWidth="1"/>
    <col min="4628" max="4628" width="12.7109375" customWidth="1"/>
    <col min="4867" max="4867" width="41.42578125" customWidth="1"/>
    <col min="4868" max="4868" width="11.42578125" customWidth="1"/>
    <col min="4869" max="4873" width="12.7109375" customWidth="1"/>
    <col min="4874" max="4874" width="12.140625" customWidth="1"/>
    <col min="4875" max="4875" width="10.140625" customWidth="1"/>
    <col min="4876" max="4876" width="9.85546875" customWidth="1"/>
    <col min="4877" max="4877" width="11.42578125" customWidth="1"/>
    <col min="4878" max="4878" width="10.140625" customWidth="1"/>
    <col min="4879" max="4880" width="10" customWidth="1"/>
    <col min="4881" max="4881" width="9.42578125" customWidth="1"/>
    <col min="4882" max="4882" width="10.140625" customWidth="1"/>
    <col min="4883" max="4883" width="11.42578125" customWidth="1"/>
    <col min="4884" max="4884" width="12.7109375" customWidth="1"/>
    <col min="5123" max="5123" width="41.42578125" customWidth="1"/>
    <col min="5124" max="5124" width="11.42578125" customWidth="1"/>
    <col min="5125" max="5129" width="12.7109375" customWidth="1"/>
    <col min="5130" max="5130" width="12.140625" customWidth="1"/>
    <col min="5131" max="5131" width="10.140625" customWidth="1"/>
    <col min="5132" max="5132" width="9.85546875" customWidth="1"/>
    <col min="5133" max="5133" width="11.42578125" customWidth="1"/>
    <col min="5134" max="5134" width="10.140625" customWidth="1"/>
    <col min="5135" max="5136" width="10" customWidth="1"/>
    <col min="5137" max="5137" width="9.42578125" customWidth="1"/>
    <col min="5138" max="5138" width="10.140625" customWidth="1"/>
    <col min="5139" max="5139" width="11.42578125" customWidth="1"/>
    <col min="5140" max="5140" width="12.7109375" customWidth="1"/>
    <col min="5379" max="5379" width="41.42578125" customWidth="1"/>
    <col min="5380" max="5380" width="11.42578125" customWidth="1"/>
    <col min="5381" max="5385" width="12.7109375" customWidth="1"/>
    <col min="5386" max="5386" width="12.140625" customWidth="1"/>
    <col min="5387" max="5387" width="10.140625" customWidth="1"/>
    <col min="5388" max="5388" width="9.85546875" customWidth="1"/>
    <col min="5389" max="5389" width="11.42578125" customWidth="1"/>
    <col min="5390" max="5390" width="10.140625" customWidth="1"/>
    <col min="5391" max="5392" width="10" customWidth="1"/>
    <col min="5393" max="5393" width="9.42578125" customWidth="1"/>
    <col min="5394" max="5394" width="10.140625" customWidth="1"/>
    <col min="5395" max="5395" width="11.42578125" customWidth="1"/>
    <col min="5396" max="5396" width="12.7109375" customWidth="1"/>
    <col min="5635" max="5635" width="41.42578125" customWidth="1"/>
    <col min="5636" max="5636" width="11.42578125" customWidth="1"/>
    <col min="5637" max="5641" width="12.7109375" customWidth="1"/>
    <col min="5642" max="5642" width="12.140625" customWidth="1"/>
    <col min="5643" max="5643" width="10.140625" customWidth="1"/>
    <col min="5644" max="5644" width="9.85546875" customWidth="1"/>
    <col min="5645" max="5645" width="11.42578125" customWidth="1"/>
    <col min="5646" max="5646" width="10.140625" customWidth="1"/>
    <col min="5647" max="5648" width="10" customWidth="1"/>
    <col min="5649" max="5649" width="9.42578125" customWidth="1"/>
    <col min="5650" max="5650" width="10.140625" customWidth="1"/>
    <col min="5651" max="5651" width="11.42578125" customWidth="1"/>
    <col min="5652" max="5652" width="12.7109375" customWidth="1"/>
    <col min="5891" max="5891" width="41.42578125" customWidth="1"/>
    <col min="5892" max="5892" width="11.42578125" customWidth="1"/>
    <col min="5893" max="5897" width="12.7109375" customWidth="1"/>
    <col min="5898" max="5898" width="12.140625" customWidth="1"/>
    <col min="5899" max="5899" width="10.140625" customWidth="1"/>
    <col min="5900" max="5900" width="9.85546875" customWidth="1"/>
    <col min="5901" max="5901" width="11.42578125" customWidth="1"/>
    <col min="5902" max="5902" width="10.140625" customWidth="1"/>
    <col min="5903" max="5904" width="10" customWidth="1"/>
    <col min="5905" max="5905" width="9.42578125" customWidth="1"/>
    <col min="5906" max="5906" width="10.140625" customWidth="1"/>
    <col min="5907" max="5907" width="11.42578125" customWidth="1"/>
    <col min="5908" max="5908" width="12.7109375" customWidth="1"/>
    <col min="6147" max="6147" width="41.42578125" customWidth="1"/>
    <col min="6148" max="6148" width="11.42578125" customWidth="1"/>
    <col min="6149" max="6153" width="12.7109375" customWidth="1"/>
    <col min="6154" max="6154" width="12.140625" customWidth="1"/>
    <col min="6155" max="6155" width="10.140625" customWidth="1"/>
    <col min="6156" max="6156" width="9.85546875" customWidth="1"/>
    <col min="6157" max="6157" width="11.42578125" customWidth="1"/>
    <col min="6158" max="6158" width="10.140625" customWidth="1"/>
    <col min="6159" max="6160" width="10" customWidth="1"/>
    <col min="6161" max="6161" width="9.42578125" customWidth="1"/>
    <col min="6162" max="6162" width="10.140625" customWidth="1"/>
    <col min="6163" max="6163" width="11.42578125" customWidth="1"/>
    <col min="6164" max="6164" width="12.7109375" customWidth="1"/>
    <col min="6403" max="6403" width="41.42578125" customWidth="1"/>
    <col min="6404" max="6404" width="11.42578125" customWidth="1"/>
    <col min="6405" max="6409" width="12.7109375" customWidth="1"/>
    <col min="6410" max="6410" width="12.140625" customWidth="1"/>
    <col min="6411" max="6411" width="10.140625" customWidth="1"/>
    <col min="6412" max="6412" width="9.85546875" customWidth="1"/>
    <col min="6413" max="6413" width="11.42578125" customWidth="1"/>
    <col min="6414" max="6414" width="10.140625" customWidth="1"/>
    <col min="6415" max="6416" width="10" customWidth="1"/>
    <col min="6417" max="6417" width="9.42578125" customWidth="1"/>
    <col min="6418" max="6418" width="10.140625" customWidth="1"/>
    <col min="6419" max="6419" width="11.42578125" customWidth="1"/>
    <col min="6420" max="6420" width="12.7109375" customWidth="1"/>
    <col min="6659" max="6659" width="41.42578125" customWidth="1"/>
    <col min="6660" max="6660" width="11.42578125" customWidth="1"/>
    <col min="6661" max="6665" width="12.7109375" customWidth="1"/>
    <col min="6666" max="6666" width="12.140625" customWidth="1"/>
    <col min="6667" max="6667" width="10.140625" customWidth="1"/>
    <col min="6668" max="6668" width="9.85546875" customWidth="1"/>
    <col min="6669" max="6669" width="11.42578125" customWidth="1"/>
    <col min="6670" max="6670" width="10.140625" customWidth="1"/>
    <col min="6671" max="6672" width="10" customWidth="1"/>
    <col min="6673" max="6673" width="9.42578125" customWidth="1"/>
    <col min="6674" max="6674" width="10.140625" customWidth="1"/>
    <col min="6675" max="6675" width="11.42578125" customWidth="1"/>
    <col min="6676" max="6676" width="12.7109375" customWidth="1"/>
    <col min="6915" max="6915" width="41.42578125" customWidth="1"/>
    <col min="6916" max="6916" width="11.42578125" customWidth="1"/>
    <col min="6917" max="6921" width="12.7109375" customWidth="1"/>
    <col min="6922" max="6922" width="12.140625" customWidth="1"/>
    <col min="6923" max="6923" width="10.140625" customWidth="1"/>
    <col min="6924" max="6924" width="9.85546875" customWidth="1"/>
    <col min="6925" max="6925" width="11.42578125" customWidth="1"/>
    <col min="6926" max="6926" width="10.140625" customWidth="1"/>
    <col min="6927" max="6928" width="10" customWidth="1"/>
    <col min="6929" max="6929" width="9.42578125" customWidth="1"/>
    <col min="6930" max="6930" width="10.140625" customWidth="1"/>
    <col min="6931" max="6931" width="11.42578125" customWidth="1"/>
    <col min="6932" max="6932" width="12.7109375" customWidth="1"/>
    <col min="7171" max="7171" width="41.42578125" customWidth="1"/>
    <col min="7172" max="7172" width="11.42578125" customWidth="1"/>
    <col min="7173" max="7177" width="12.7109375" customWidth="1"/>
    <col min="7178" max="7178" width="12.140625" customWidth="1"/>
    <col min="7179" max="7179" width="10.140625" customWidth="1"/>
    <col min="7180" max="7180" width="9.85546875" customWidth="1"/>
    <col min="7181" max="7181" width="11.42578125" customWidth="1"/>
    <col min="7182" max="7182" width="10.140625" customWidth="1"/>
    <col min="7183" max="7184" width="10" customWidth="1"/>
    <col min="7185" max="7185" width="9.42578125" customWidth="1"/>
    <col min="7186" max="7186" width="10.140625" customWidth="1"/>
    <col min="7187" max="7187" width="11.42578125" customWidth="1"/>
    <col min="7188" max="7188" width="12.7109375" customWidth="1"/>
    <col min="7427" max="7427" width="41.42578125" customWidth="1"/>
    <col min="7428" max="7428" width="11.42578125" customWidth="1"/>
    <col min="7429" max="7433" width="12.7109375" customWidth="1"/>
    <col min="7434" max="7434" width="12.140625" customWidth="1"/>
    <col min="7435" max="7435" width="10.140625" customWidth="1"/>
    <col min="7436" max="7436" width="9.85546875" customWidth="1"/>
    <col min="7437" max="7437" width="11.42578125" customWidth="1"/>
    <col min="7438" max="7438" width="10.140625" customWidth="1"/>
    <col min="7439" max="7440" width="10" customWidth="1"/>
    <col min="7441" max="7441" width="9.42578125" customWidth="1"/>
    <col min="7442" max="7442" width="10.140625" customWidth="1"/>
    <col min="7443" max="7443" width="11.42578125" customWidth="1"/>
    <col min="7444" max="7444" width="12.7109375" customWidth="1"/>
    <col min="7683" max="7683" width="41.42578125" customWidth="1"/>
    <col min="7684" max="7684" width="11.42578125" customWidth="1"/>
    <col min="7685" max="7689" width="12.7109375" customWidth="1"/>
    <col min="7690" max="7690" width="12.140625" customWidth="1"/>
    <col min="7691" max="7691" width="10.140625" customWidth="1"/>
    <col min="7692" max="7692" width="9.85546875" customWidth="1"/>
    <col min="7693" max="7693" width="11.42578125" customWidth="1"/>
    <col min="7694" max="7694" width="10.140625" customWidth="1"/>
    <col min="7695" max="7696" width="10" customWidth="1"/>
    <col min="7697" max="7697" width="9.42578125" customWidth="1"/>
    <col min="7698" max="7698" width="10.140625" customWidth="1"/>
    <col min="7699" max="7699" width="11.42578125" customWidth="1"/>
    <col min="7700" max="7700" width="12.7109375" customWidth="1"/>
    <col min="7939" max="7939" width="41.42578125" customWidth="1"/>
    <col min="7940" max="7940" width="11.42578125" customWidth="1"/>
    <col min="7941" max="7945" width="12.7109375" customWidth="1"/>
    <col min="7946" max="7946" width="12.140625" customWidth="1"/>
    <col min="7947" max="7947" width="10.140625" customWidth="1"/>
    <col min="7948" max="7948" width="9.85546875" customWidth="1"/>
    <col min="7949" max="7949" width="11.42578125" customWidth="1"/>
    <col min="7950" max="7950" width="10.140625" customWidth="1"/>
    <col min="7951" max="7952" width="10" customWidth="1"/>
    <col min="7953" max="7953" width="9.42578125" customWidth="1"/>
    <col min="7954" max="7954" width="10.140625" customWidth="1"/>
    <col min="7955" max="7955" width="11.42578125" customWidth="1"/>
    <col min="7956" max="7956" width="12.7109375" customWidth="1"/>
    <col min="8195" max="8195" width="41.42578125" customWidth="1"/>
    <col min="8196" max="8196" width="11.42578125" customWidth="1"/>
    <col min="8197" max="8201" width="12.7109375" customWidth="1"/>
    <col min="8202" max="8202" width="12.140625" customWidth="1"/>
    <col min="8203" max="8203" width="10.140625" customWidth="1"/>
    <col min="8204" max="8204" width="9.85546875" customWidth="1"/>
    <col min="8205" max="8205" width="11.42578125" customWidth="1"/>
    <col min="8206" max="8206" width="10.140625" customWidth="1"/>
    <col min="8207" max="8208" width="10" customWidth="1"/>
    <col min="8209" max="8209" width="9.42578125" customWidth="1"/>
    <col min="8210" max="8210" width="10.140625" customWidth="1"/>
    <col min="8211" max="8211" width="11.42578125" customWidth="1"/>
    <col min="8212" max="8212" width="12.7109375" customWidth="1"/>
    <col min="8451" max="8451" width="41.42578125" customWidth="1"/>
    <col min="8452" max="8452" width="11.42578125" customWidth="1"/>
    <col min="8453" max="8457" width="12.7109375" customWidth="1"/>
    <col min="8458" max="8458" width="12.140625" customWidth="1"/>
    <col min="8459" max="8459" width="10.140625" customWidth="1"/>
    <col min="8460" max="8460" width="9.85546875" customWidth="1"/>
    <col min="8461" max="8461" width="11.42578125" customWidth="1"/>
    <col min="8462" max="8462" width="10.140625" customWidth="1"/>
    <col min="8463" max="8464" width="10" customWidth="1"/>
    <col min="8465" max="8465" width="9.42578125" customWidth="1"/>
    <col min="8466" max="8466" width="10.140625" customWidth="1"/>
    <col min="8467" max="8467" width="11.42578125" customWidth="1"/>
    <col min="8468" max="8468" width="12.7109375" customWidth="1"/>
    <col min="8707" max="8707" width="41.42578125" customWidth="1"/>
    <col min="8708" max="8708" width="11.42578125" customWidth="1"/>
    <col min="8709" max="8713" width="12.7109375" customWidth="1"/>
    <col min="8714" max="8714" width="12.140625" customWidth="1"/>
    <col min="8715" max="8715" width="10.140625" customWidth="1"/>
    <col min="8716" max="8716" width="9.85546875" customWidth="1"/>
    <col min="8717" max="8717" width="11.42578125" customWidth="1"/>
    <col min="8718" max="8718" width="10.140625" customWidth="1"/>
    <col min="8719" max="8720" width="10" customWidth="1"/>
    <col min="8721" max="8721" width="9.42578125" customWidth="1"/>
    <col min="8722" max="8722" width="10.140625" customWidth="1"/>
    <col min="8723" max="8723" width="11.42578125" customWidth="1"/>
    <col min="8724" max="8724" width="12.7109375" customWidth="1"/>
    <col min="8963" max="8963" width="41.42578125" customWidth="1"/>
    <col min="8964" max="8964" width="11.42578125" customWidth="1"/>
    <col min="8965" max="8969" width="12.7109375" customWidth="1"/>
    <col min="8970" max="8970" width="12.140625" customWidth="1"/>
    <col min="8971" max="8971" width="10.140625" customWidth="1"/>
    <col min="8972" max="8972" width="9.85546875" customWidth="1"/>
    <col min="8973" max="8973" width="11.42578125" customWidth="1"/>
    <col min="8974" max="8974" width="10.140625" customWidth="1"/>
    <col min="8975" max="8976" width="10" customWidth="1"/>
    <col min="8977" max="8977" width="9.42578125" customWidth="1"/>
    <col min="8978" max="8978" width="10.140625" customWidth="1"/>
    <col min="8979" max="8979" width="11.42578125" customWidth="1"/>
    <col min="8980" max="8980" width="12.7109375" customWidth="1"/>
    <col min="9219" max="9219" width="41.42578125" customWidth="1"/>
    <col min="9220" max="9220" width="11.42578125" customWidth="1"/>
    <col min="9221" max="9225" width="12.7109375" customWidth="1"/>
    <col min="9226" max="9226" width="12.140625" customWidth="1"/>
    <col min="9227" max="9227" width="10.140625" customWidth="1"/>
    <col min="9228" max="9228" width="9.85546875" customWidth="1"/>
    <col min="9229" max="9229" width="11.42578125" customWidth="1"/>
    <col min="9230" max="9230" width="10.140625" customWidth="1"/>
    <col min="9231" max="9232" width="10" customWidth="1"/>
    <col min="9233" max="9233" width="9.42578125" customWidth="1"/>
    <col min="9234" max="9234" width="10.140625" customWidth="1"/>
    <col min="9235" max="9235" width="11.42578125" customWidth="1"/>
    <col min="9236" max="9236" width="12.7109375" customWidth="1"/>
    <col min="9475" max="9475" width="41.42578125" customWidth="1"/>
    <col min="9476" max="9476" width="11.42578125" customWidth="1"/>
    <col min="9477" max="9481" width="12.7109375" customWidth="1"/>
    <col min="9482" max="9482" width="12.140625" customWidth="1"/>
    <col min="9483" max="9483" width="10.140625" customWidth="1"/>
    <col min="9484" max="9484" width="9.85546875" customWidth="1"/>
    <col min="9485" max="9485" width="11.42578125" customWidth="1"/>
    <col min="9486" max="9486" width="10.140625" customWidth="1"/>
    <col min="9487" max="9488" width="10" customWidth="1"/>
    <col min="9489" max="9489" width="9.42578125" customWidth="1"/>
    <col min="9490" max="9490" width="10.140625" customWidth="1"/>
    <col min="9491" max="9491" width="11.42578125" customWidth="1"/>
    <col min="9492" max="9492" width="12.7109375" customWidth="1"/>
    <col min="9731" max="9731" width="41.42578125" customWidth="1"/>
    <col min="9732" max="9732" width="11.42578125" customWidth="1"/>
    <col min="9733" max="9737" width="12.7109375" customWidth="1"/>
    <col min="9738" max="9738" width="12.140625" customWidth="1"/>
    <col min="9739" max="9739" width="10.140625" customWidth="1"/>
    <col min="9740" max="9740" width="9.85546875" customWidth="1"/>
    <col min="9741" max="9741" width="11.42578125" customWidth="1"/>
    <col min="9742" max="9742" width="10.140625" customWidth="1"/>
    <col min="9743" max="9744" width="10" customWidth="1"/>
    <col min="9745" max="9745" width="9.42578125" customWidth="1"/>
    <col min="9746" max="9746" width="10.140625" customWidth="1"/>
    <col min="9747" max="9747" width="11.42578125" customWidth="1"/>
    <col min="9748" max="9748" width="12.7109375" customWidth="1"/>
    <col min="9987" max="9987" width="41.42578125" customWidth="1"/>
    <col min="9988" max="9988" width="11.42578125" customWidth="1"/>
    <col min="9989" max="9993" width="12.7109375" customWidth="1"/>
    <col min="9994" max="9994" width="12.140625" customWidth="1"/>
    <col min="9995" max="9995" width="10.140625" customWidth="1"/>
    <col min="9996" max="9996" width="9.85546875" customWidth="1"/>
    <col min="9997" max="9997" width="11.42578125" customWidth="1"/>
    <col min="9998" max="9998" width="10.140625" customWidth="1"/>
    <col min="9999" max="10000" width="10" customWidth="1"/>
    <col min="10001" max="10001" width="9.42578125" customWidth="1"/>
    <col min="10002" max="10002" width="10.140625" customWidth="1"/>
    <col min="10003" max="10003" width="11.42578125" customWidth="1"/>
    <col min="10004" max="10004" width="12.7109375" customWidth="1"/>
    <col min="10243" max="10243" width="41.42578125" customWidth="1"/>
    <col min="10244" max="10244" width="11.42578125" customWidth="1"/>
    <col min="10245" max="10249" width="12.7109375" customWidth="1"/>
    <col min="10250" max="10250" width="12.140625" customWidth="1"/>
    <col min="10251" max="10251" width="10.140625" customWidth="1"/>
    <col min="10252" max="10252" width="9.85546875" customWidth="1"/>
    <col min="10253" max="10253" width="11.42578125" customWidth="1"/>
    <col min="10254" max="10254" width="10.140625" customWidth="1"/>
    <col min="10255" max="10256" width="10" customWidth="1"/>
    <col min="10257" max="10257" width="9.42578125" customWidth="1"/>
    <col min="10258" max="10258" width="10.140625" customWidth="1"/>
    <col min="10259" max="10259" width="11.42578125" customWidth="1"/>
    <col min="10260" max="10260" width="12.7109375" customWidth="1"/>
    <col min="10499" max="10499" width="41.42578125" customWidth="1"/>
    <col min="10500" max="10500" width="11.42578125" customWidth="1"/>
    <col min="10501" max="10505" width="12.7109375" customWidth="1"/>
    <col min="10506" max="10506" width="12.140625" customWidth="1"/>
    <col min="10507" max="10507" width="10.140625" customWidth="1"/>
    <col min="10508" max="10508" width="9.85546875" customWidth="1"/>
    <col min="10509" max="10509" width="11.42578125" customWidth="1"/>
    <col min="10510" max="10510" width="10.140625" customWidth="1"/>
    <col min="10511" max="10512" width="10" customWidth="1"/>
    <col min="10513" max="10513" width="9.42578125" customWidth="1"/>
    <col min="10514" max="10514" width="10.140625" customWidth="1"/>
    <col min="10515" max="10515" width="11.42578125" customWidth="1"/>
    <col min="10516" max="10516" width="12.7109375" customWidth="1"/>
    <col min="10755" max="10755" width="41.42578125" customWidth="1"/>
    <col min="10756" max="10756" width="11.42578125" customWidth="1"/>
    <col min="10757" max="10761" width="12.7109375" customWidth="1"/>
    <col min="10762" max="10762" width="12.140625" customWidth="1"/>
    <col min="10763" max="10763" width="10.140625" customWidth="1"/>
    <col min="10764" max="10764" width="9.85546875" customWidth="1"/>
    <col min="10765" max="10765" width="11.42578125" customWidth="1"/>
    <col min="10766" max="10766" width="10.140625" customWidth="1"/>
    <col min="10767" max="10768" width="10" customWidth="1"/>
    <col min="10769" max="10769" width="9.42578125" customWidth="1"/>
    <col min="10770" max="10770" width="10.140625" customWidth="1"/>
    <col min="10771" max="10771" width="11.42578125" customWidth="1"/>
    <col min="10772" max="10772" width="12.7109375" customWidth="1"/>
    <col min="11011" max="11011" width="41.42578125" customWidth="1"/>
    <col min="11012" max="11012" width="11.42578125" customWidth="1"/>
    <col min="11013" max="11017" width="12.7109375" customWidth="1"/>
    <col min="11018" max="11018" width="12.140625" customWidth="1"/>
    <col min="11019" max="11019" width="10.140625" customWidth="1"/>
    <col min="11020" max="11020" width="9.85546875" customWidth="1"/>
    <col min="11021" max="11021" width="11.42578125" customWidth="1"/>
    <col min="11022" max="11022" width="10.140625" customWidth="1"/>
    <col min="11023" max="11024" width="10" customWidth="1"/>
    <col min="11025" max="11025" width="9.42578125" customWidth="1"/>
    <col min="11026" max="11026" width="10.140625" customWidth="1"/>
    <col min="11027" max="11027" width="11.42578125" customWidth="1"/>
    <col min="11028" max="11028" width="12.7109375" customWidth="1"/>
    <col min="11267" max="11267" width="41.42578125" customWidth="1"/>
    <col min="11268" max="11268" width="11.42578125" customWidth="1"/>
    <col min="11269" max="11273" width="12.7109375" customWidth="1"/>
    <col min="11274" max="11274" width="12.140625" customWidth="1"/>
    <col min="11275" max="11275" width="10.140625" customWidth="1"/>
    <col min="11276" max="11276" width="9.85546875" customWidth="1"/>
    <col min="11277" max="11277" width="11.42578125" customWidth="1"/>
    <col min="11278" max="11278" width="10.140625" customWidth="1"/>
    <col min="11279" max="11280" width="10" customWidth="1"/>
    <col min="11281" max="11281" width="9.42578125" customWidth="1"/>
    <col min="11282" max="11282" width="10.140625" customWidth="1"/>
    <col min="11283" max="11283" width="11.42578125" customWidth="1"/>
    <col min="11284" max="11284" width="12.7109375" customWidth="1"/>
    <col min="11523" max="11523" width="41.42578125" customWidth="1"/>
    <col min="11524" max="11524" width="11.42578125" customWidth="1"/>
    <col min="11525" max="11529" width="12.7109375" customWidth="1"/>
    <col min="11530" max="11530" width="12.140625" customWidth="1"/>
    <col min="11531" max="11531" width="10.140625" customWidth="1"/>
    <col min="11532" max="11532" width="9.85546875" customWidth="1"/>
    <col min="11533" max="11533" width="11.42578125" customWidth="1"/>
    <col min="11534" max="11534" width="10.140625" customWidth="1"/>
    <col min="11535" max="11536" width="10" customWidth="1"/>
    <col min="11537" max="11537" width="9.42578125" customWidth="1"/>
    <col min="11538" max="11538" width="10.140625" customWidth="1"/>
    <col min="11539" max="11539" width="11.42578125" customWidth="1"/>
    <col min="11540" max="11540" width="12.7109375" customWidth="1"/>
    <col min="11779" max="11779" width="41.42578125" customWidth="1"/>
    <col min="11780" max="11780" width="11.42578125" customWidth="1"/>
    <col min="11781" max="11785" width="12.7109375" customWidth="1"/>
    <col min="11786" max="11786" width="12.140625" customWidth="1"/>
    <col min="11787" max="11787" width="10.140625" customWidth="1"/>
    <col min="11788" max="11788" width="9.85546875" customWidth="1"/>
    <col min="11789" max="11789" width="11.42578125" customWidth="1"/>
    <col min="11790" max="11790" width="10.140625" customWidth="1"/>
    <col min="11791" max="11792" width="10" customWidth="1"/>
    <col min="11793" max="11793" width="9.42578125" customWidth="1"/>
    <col min="11794" max="11794" width="10.140625" customWidth="1"/>
    <col min="11795" max="11795" width="11.42578125" customWidth="1"/>
    <col min="11796" max="11796" width="12.7109375" customWidth="1"/>
    <col min="12035" max="12035" width="41.42578125" customWidth="1"/>
    <col min="12036" max="12036" width="11.42578125" customWidth="1"/>
    <col min="12037" max="12041" width="12.7109375" customWidth="1"/>
    <col min="12042" max="12042" width="12.140625" customWidth="1"/>
    <col min="12043" max="12043" width="10.140625" customWidth="1"/>
    <col min="12044" max="12044" width="9.85546875" customWidth="1"/>
    <col min="12045" max="12045" width="11.42578125" customWidth="1"/>
    <col min="12046" max="12046" width="10.140625" customWidth="1"/>
    <col min="12047" max="12048" width="10" customWidth="1"/>
    <col min="12049" max="12049" width="9.42578125" customWidth="1"/>
    <col min="12050" max="12050" width="10.140625" customWidth="1"/>
    <col min="12051" max="12051" width="11.42578125" customWidth="1"/>
    <col min="12052" max="12052" width="12.7109375" customWidth="1"/>
    <col min="12291" max="12291" width="41.42578125" customWidth="1"/>
    <col min="12292" max="12292" width="11.42578125" customWidth="1"/>
    <col min="12293" max="12297" width="12.7109375" customWidth="1"/>
    <col min="12298" max="12298" width="12.140625" customWidth="1"/>
    <col min="12299" max="12299" width="10.140625" customWidth="1"/>
    <col min="12300" max="12300" width="9.85546875" customWidth="1"/>
    <col min="12301" max="12301" width="11.42578125" customWidth="1"/>
    <col min="12302" max="12302" width="10.140625" customWidth="1"/>
    <col min="12303" max="12304" width="10" customWidth="1"/>
    <col min="12305" max="12305" width="9.42578125" customWidth="1"/>
    <col min="12306" max="12306" width="10.140625" customWidth="1"/>
    <col min="12307" max="12307" width="11.42578125" customWidth="1"/>
    <col min="12308" max="12308" width="12.7109375" customWidth="1"/>
    <col min="12547" max="12547" width="41.42578125" customWidth="1"/>
    <col min="12548" max="12548" width="11.42578125" customWidth="1"/>
    <col min="12549" max="12553" width="12.7109375" customWidth="1"/>
    <col min="12554" max="12554" width="12.140625" customWidth="1"/>
    <col min="12555" max="12555" width="10.140625" customWidth="1"/>
    <col min="12556" max="12556" width="9.85546875" customWidth="1"/>
    <col min="12557" max="12557" width="11.42578125" customWidth="1"/>
    <col min="12558" max="12558" width="10.140625" customWidth="1"/>
    <col min="12559" max="12560" width="10" customWidth="1"/>
    <col min="12561" max="12561" width="9.42578125" customWidth="1"/>
    <col min="12562" max="12562" width="10.140625" customWidth="1"/>
    <col min="12563" max="12563" width="11.42578125" customWidth="1"/>
    <col min="12564" max="12564" width="12.7109375" customWidth="1"/>
    <col min="12803" max="12803" width="41.42578125" customWidth="1"/>
    <col min="12804" max="12804" width="11.42578125" customWidth="1"/>
    <col min="12805" max="12809" width="12.7109375" customWidth="1"/>
    <col min="12810" max="12810" width="12.140625" customWidth="1"/>
    <col min="12811" max="12811" width="10.140625" customWidth="1"/>
    <col min="12812" max="12812" width="9.85546875" customWidth="1"/>
    <col min="12813" max="12813" width="11.42578125" customWidth="1"/>
    <col min="12814" max="12814" width="10.140625" customWidth="1"/>
    <col min="12815" max="12816" width="10" customWidth="1"/>
    <col min="12817" max="12817" width="9.42578125" customWidth="1"/>
    <col min="12818" max="12818" width="10.140625" customWidth="1"/>
    <col min="12819" max="12819" width="11.42578125" customWidth="1"/>
    <col min="12820" max="12820" width="12.7109375" customWidth="1"/>
    <col min="13059" max="13059" width="41.42578125" customWidth="1"/>
    <col min="13060" max="13060" width="11.42578125" customWidth="1"/>
    <col min="13061" max="13065" width="12.7109375" customWidth="1"/>
    <col min="13066" max="13066" width="12.140625" customWidth="1"/>
    <col min="13067" max="13067" width="10.140625" customWidth="1"/>
    <col min="13068" max="13068" width="9.85546875" customWidth="1"/>
    <col min="13069" max="13069" width="11.42578125" customWidth="1"/>
    <col min="13070" max="13070" width="10.140625" customWidth="1"/>
    <col min="13071" max="13072" width="10" customWidth="1"/>
    <col min="13073" max="13073" width="9.42578125" customWidth="1"/>
    <col min="13074" max="13074" width="10.140625" customWidth="1"/>
    <col min="13075" max="13075" width="11.42578125" customWidth="1"/>
    <col min="13076" max="13076" width="12.7109375" customWidth="1"/>
    <col min="13315" max="13315" width="41.42578125" customWidth="1"/>
    <col min="13316" max="13316" width="11.42578125" customWidth="1"/>
    <col min="13317" max="13321" width="12.7109375" customWidth="1"/>
    <col min="13322" max="13322" width="12.140625" customWidth="1"/>
    <col min="13323" max="13323" width="10.140625" customWidth="1"/>
    <col min="13324" max="13324" width="9.85546875" customWidth="1"/>
    <col min="13325" max="13325" width="11.42578125" customWidth="1"/>
    <col min="13326" max="13326" width="10.140625" customWidth="1"/>
    <col min="13327" max="13328" width="10" customWidth="1"/>
    <col min="13329" max="13329" width="9.42578125" customWidth="1"/>
    <col min="13330" max="13330" width="10.140625" customWidth="1"/>
    <col min="13331" max="13331" width="11.42578125" customWidth="1"/>
    <col min="13332" max="13332" width="12.7109375" customWidth="1"/>
    <col min="13571" max="13571" width="41.42578125" customWidth="1"/>
    <col min="13572" max="13572" width="11.42578125" customWidth="1"/>
    <col min="13573" max="13577" width="12.7109375" customWidth="1"/>
    <col min="13578" max="13578" width="12.140625" customWidth="1"/>
    <col min="13579" max="13579" width="10.140625" customWidth="1"/>
    <col min="13580" max="13580" width="9.85546875" customWidth="1"/>
    <col min="13581" max="13581" width="11.42578125" customWidth="1"/>
    <col min="13582" max="13582" width="10.140625" customWidth="1"/>
    <col min="13583" max="13584" width="10" customWidth="1"/>
    <col min="13585" max="13585" width="9.42578125" customWidth="1"/>
    <col min="13586" max="13586" width="10.140625" customWidth="1"/>
    <col min="13587" max="13587" width="11.42578125" customWidth="1"/>
    <col min="13588" max="13588" width="12.7109375" customWidth="1"/>
    <col min="13827" max="13827" width="41.42578125" customWidth="1"/>
    <col min="13828" max="13828" width="11.42578125" customWidth="1"/>
    <col min="13829" max="13833" width="12.7109375" customWidth="1"/>
    <col min="13834" max="13834" width="12.140625" customWidth="1"/>
    <col min="13835" max="13835" width="10.140625" customWidth="1"/>
    <col min="13836" max="13836" width="9.85546875" customWidth="1"/>
    <col min="13837" max="13837" width="11.42578125" customWidth="1"/>
    <col min="13838" max="13838" width="10.140625" customWidth="1"/>
    <col min="13839" max="13840" width="10" customWidth="1"/>
    <col min="13841" max="13841" width="9.42578125" customWidth="1"/>
    <col min="13842" max="13842" width="10.140625" customWidth="1"/>
    <col min="13843" max="13843" width="11.42578125" customWidth="1"/>
    <col min="13844" max="13844" width="12.7109375" customWidth="1"/>
    <col min="14083" max="14083" width="41.42578125" customWidth="1"/>
    <col min="14084" max="14084" width="11.42578125" customWidth="1"/>
    <col min="14085" max="14089" width="12.7109375" customWidth="1"/>
    <col min="14090" max="14090" width="12.140625" customWidth="1"/>
    <col min="14091" max="14091" width="10.140625" customWidth="1"/>
    <col min="14092" max="14092" width="9.85546875" customWidth="1"/>
    <col min="14093" max="14093" width="11.42578125" customWidth="1"/>
    <col min="14094" max="14094" width="10.140625" customWidth="1"/>
    <col min="14095" max="14096" width="10" customWidth="1"/>
    <col min="14097" max="14097" width="9.42578125" customWidth="1"/>
    <col min="14098" max="14098" width="10.140625" customWidth="1"/>
    <col min="14099" max="14099" width="11.42578125" customWidth="1"/>
    <col min="14100" max="14100" width="12.7109375" customWidth="1"/>
    <col min="14339" max="14339" width="41.42578125" customWidth="1"/>
    <col min="14340" max="14340" width="11.42578125" customWidth="1"/>
    <col min="14341" max="14345" width="12.7109375" customWidth="1"/>
    <col min="14346" max="14346" width="12.140625" customWidth="1"/>
    <col min="14347" max="14347" width="10.140625" customWidth="1"/>
    <col min="14348" max="14348" width="9.85546875" customWidth="1"/>
    <col min="14349" max="14349" width="11.42578125" customWidth="1"/>
    <col min="14350" max="14350" width="10.140625" customWidth="1"/>
    <col min="14351" max="14352" width="10" customWidth="1"/>
    <col min="14353" max="14353" width="9.42578125" customWidth="1"/>
    <col min="14354" max="14354" width="10.140625" customWidth="1"/>
    <col min="14355" max="14355" width="11.42578125" customWidth="1"/>
    <col min="14356" max="14356" width="12.7109375" customWidth="1"/>
    <col min="14595" max="14595" width="41.42578125" customWidth="1"/>
    <col min="14596" max="14596" width="11.42578125" customWidth="1"/>
    <col min="14597" max="14601" width="12.7109375" customWidth="1"/>
    <col min="14602" max="14602" width="12.140625" customWidth="1"/>
    <col min="14603" max="14603" width="10.140625" customWidth="1"/>
    <col min="14604" max="14604" width="9.85546875" customWidth="1"/>
    <col min="14605" max="14605" width="11.42578125" customWidth="1"/>
    <col min="14606" max="14606" width="10.140625" customWidth="1"/>
    <col min="14607" max="14608" width="10" customWidth="1"/>
    <col min="14609" max="14609" width="9.42578125" customWidth="1"/>
    <col min="14610" max="14610" width="10.140625" customWidth="1"/>
    <col min="14611" max="14611" width="11.42578125" customWidth="1"/>
    <col min="14612" max="14612" width="12.7109375" customWidth="1"/>
    <col min="14851" max="14851" width="41.42578125" customWidth="1"/>
    <col min="14852" max="14852" width="11.42578125" customWidth="1"/>
    <col min="14853" max="14857" width="12.7109375" customWidth="1"/>
    <col min="14858" max="14858" width="12.140625" customWidth="1"/>
    <col min="14859" max="14859" width="10.140625" customWidth="1"/>
    <col min="14860" max="14860" width="9.85546875" customWidth="1"/>
    <col min="14861" max="14861" width="11.42578125" customWidth="1"/>
    <col min="14862" max="14862" width="10.140625" customWidth="1"/>
    <col min="14863" max="14864" width="10" customWidth="1"/>
    <col min="14865" max="14865" width="9.42578125" customWidth="1"/>
    <col min="14866" max="14866" width="10.140625" customWidth="1"/>
    <col min="14867" max="14867" width="11.42578125" customWidth="1"/>
    <col min="14868" max="14868" width="12.7109375" customWidth="1"/>
    <col min="15107" max="15107" width="41.42578125" customWidth="1"/>
    <col min="15108" max="15108" width="11.42578125" customWidth="1"/>
    <col min="15109" max="15113" width="12.7109375" customWidth="1"/>
    <col min="15114" max="15114" width="12.140625" customWidth="1"/>
    <col min="15115" max="15115" width="10.140625" customWidth="1"/>
    <col min="15116" max="15116" width="9.85546875" customWidth="1"/>
    <col min="15117" max="15117" width="11.42578125" customWidth="1"/>
    <col min="15118" max="15118" width="10.140625" customWidth="1"/>
    <col min="15119" max="15120" width="10" customWidth="1"/>
    <col min="15121" max="15121" width="9.42578125" customWidth="1"/>
    <col min="15122" max="15122" width="10.140625" customWidth="1"/>
    <col min="15123" max="15123" width="11.42578125" customWidth="1"/>
    <col min="15124" max="15124" width="12.7109375" customWidth="1"/>
    <col min="15363" max="15363" width="41.42578125" customWidth="1"/>
    <col min="15364" max="15364" width="11.42578125" customWidth="1"/>
    <col min="15365" max="15369" width="12.7109375" customWidth="1"/>
    <col min="15370" max="15370" width="12.140625" customWidth="1"/>
    <col min="15371" max="15371" width="10.140625" customWidth="1"/>
    <col min="15372" max="15372" width="9.85546875" customWidth="1"/>
    <col min="15373" max="15373" width="11.42578125" customWidth="1"/>
    <col min="15374" max="15374" width="10.140625" customWidth="1"/>
    <col min="15375" max="15376" width="10" customWidth="1"/>
    <col min="15377" max="15377" width="9.42578125" customWidth="1"/>
    <col min="15378" max="15378" width="10.140625" customWidth="1"/>
    <col min="15379" max="15379" width="11.42578125" customWidth="1"/>
    <col min="15380" max="15380" width="12.7109375" customWidth="1"/>
    <col min="15619" max="15619" width="41.42578125" customWidth="1"/>
    <col min="15620" max="15620" width="11.42578125" customWidth="1"/>
    <col min="15621" max="15625" width="12.7109375" customWidth="1"/>
    <col min="15626" max="15626" width="12.140625" customWidth="1"/>
    <col min="15627" max="15627" width="10.140625" customWidth="1"/>
    <col min="15628" max="15628" width="9.85546875" customWidth="1"/>
    <col min="15629" max="15629" width="11.42578125" customWidth="1"/>
    <col min="15630" max="15630" width="10.140625" customWidth="1"/>
    <col min="15631" max="15632" width="10" customWidth="1"/>
    <col min="15633" max="15633" width="9.42578125" customWidth="1"/>
    <col min="15634" max="15634" width="10.140625" customWidth="1"/>
    <col min="15635" max="15635" width="11.42578125" customWidth="1"/>
    <col min="15636" max="15636" width="12.7109375" customWidth="1"/>
    <col min="15875" max="15875" width="41.42578125" customWidth="1"/>
    <col min="15876" max="15876" width="11.42578125" customWidth="1"/>
    <col min="15877" max="15881" width="12.7109375" customWidth="1"/>
    <col min="15882" max="15882" width="12.140625" customWidth="1"/>
    <col min="15883" max="15883" width="10.140625" customWidth="1"/>
    <col min="15884" max="15884" width="9.85546875" customWidth="1"/>
    <col min="15885" max="15885" width="11.42578125" customWidth="1"/>
    <col min="15886" max="15886" width="10.140625" customWidth="1"/>
    <col min="15887" max="15888" width="10" customWidth="1"/>
    <col min="15889" max="15889" width="9.42578125" customWidth="1"/>
    <col min="15890" max="15890" width="10.140625" customWidth="1"/>
    <col min="15891" max="15891" width="11.42578125" customWidth="1"/>
    <col min="15892" max="15892" width="12.7109375" customWidth="1"/>
    <col min="16131" max="16131" width="41.42578125" customWidth="1"/>
    <col min="16132" max="16132" width="11.42578125" customWidth="1"/>
    <col min="16133" max="16137" width="12.7109375" customWidth="1"/>
    <col min="16138" max="16138" width="12.140625" customWidth="1"/>
    <col min="16139" max="16139" width="10.140625" customWidth="1"/>
    <col min="16140" max="16140" width="9.85546875" customWidth="1"/>
    <col min="16141" max="16141" width="11.42578125" customWidth="1"/>
    <col min="16142" max="16142" width="10.140625" customWidth="1"/>
    <col min="16143" max="16144" width="10" customWidth="1"/>
    <col min="16145" max="16145" width="9.42578125" customWidth="1"/>
    <col min="16146" max="16146" width="10.140625" customWidth="1"/>
    <col min="16147" max="16147" width="11.42578125" customWidth="1"/>
    <col min="16148" max="16148" width="12.7109375" customWidth="1"/>
  </cols>
  <sheetData>
    <row r="1" spans="1:20" ht="12.75" customHeight="1">
      <c r="B1" s="244"/>
      <c r="C1" s="244"/>
      <c r="D1" s="244"/>
      <c r="E1" s="244"/>
      <c r="F1" s="244"/>
      <c r="G1" s="244"/>
      <c r="H1" s="244"/>
      <c r="I1" s="244"/>
      <c r="J1" t="s">
        <v>358</v>
      </c>
    </row>
    <row r="2" spans="1:20" ht="18" customHeight="1">
      <c r="A2" s="278" t="s">
        <v>188</v>
      </c>
      <c r="B2" s="278"/>
      <c r="C2" s="278"/>
      <c r="D2" s="278"/>
      <c r="E2" s="278"/>
      <c r="F2" s="278"/>
      <c r="G2" s="278"/>
      <c r="H2" s="278"/>
      <c r="I2" s="278"/>
      <c r="J2" s="278"/>
      <c r="K2" s="3"/>
      <c r="L2" s="1"/>
    </row>
    <row r="3" spans="1:20" ht="18" customHeight="1">
      <c r="A3" s="328" t="s">
        <v>152</v>
      </c>
      <c r="B3" s="328"/>
      <c r="C3" s="328"/>
      <c r="D3" s="328"/>
      <c r="E3" s="328"/>
      <c r="F3" s="328"/>
      <c r="G3" s="328"/>
      <c r="H3" s="328"/>
      <c r="I3" s="328"/>
      <c r="J3" s="328"/>
      <c r="K3" s="3"/>
      <c r="L3" s="1"/>
    </row>
    <row r="4" spans="1:20" ht="12" customHeight="1">
      <c r="A4" s="82"/>
      <c r="B4" s="229"/>
      <c r="C4" s="82"/>
      <c r="D4" s="82"/>
      <c r="E4" s="157"/>
      <c r="F4" s="82"/>
      <c r="G4" s="82"/>
      <c r="H4" s="82"/>
      <c r="I4" s="82"/>
      <c r="J4" s="82"/>
      <c r="K4" s="3"/>
      <c r="L4" s="1"/>
    </row>
    <row r="5" spans="1:20" ht="14.25" customHeight="1">
      <c r="A5" s="30" t="s">
        <v>186</v>
      </c>
      <c r="B5" s="261" t="s">
        <v>187</v>
      </c>
      <c r="C5" s="311"/>
      <c r="D5" s="311"/>
      <c r="E5" s="311"/>
      <c r="F5" s="311"/>
      <c r="G5" s="311"/>
      <c r="H5" s="311"/>
      <c r="I5" s="311"/>
      <c r="J5" s="312"/>
      <c r="K5" s="3"/>
      <c r="L5" s="1"/>
    </row>
    <row r="6" spans="1:20" ht="24" customHeight="1">
      <c r="A6" s="40" t="s">
        <v>184</v>
      </c>
      <c r="B6" s="40"/>
      <c r="C6" s="63"/>
      <c r="D6" s="63"/>
      <c r="E6" s="63"/>
      <c r="F6" s="63"/>
      <c r="G6" s="63"/>
      <c r="H6" s="63"/>
      <c r="I6" s="63"/>
      <c r="J6" s="79" t="s">
        <v>2</v>
      </c>
      <c r="K6" s="3"/>
      <c r="L6" s="6"/>
    </row>
    <row r="7" spans="1:20" ht="15" customHeight="1">
      <c r="A7" s="326" t="s">
        <v>7</v>
      </c>
      <c r="B7" s="353" t="s">
        <v>152</v>
      </c>
      <c r="C7" s="358"/>
      <c r="D7" s="358"/>
      <c r="E7" s="358"/>
      <c r="F7" s="358"/>
      <c r="G7" s="358"/>
      <c r="H7" s="358"/>
      <c r="I7" s="358"/>
      <c r="J7" s="359"/>
    </row>
    <row r="8" spans="1:20" ht="56.25">
      <c r="A8" s="327"/>
      <c r="B8" s="219" t="s">
        <v>263</v>
      </c>
      <c r="C8" s="77" t="s">
        <v>265</v>
      </c>
      <c r="D8" s="77" t="s">
        <v>266</v>
      </c>
      <c r="E8" s="156" t="s">
        <v>277</v>
      </c>
      <c r="F8" s="77" t="s">
        <v>267</v>
      </c>
      <c r="G8" s="77" t="s">
        <v>268</v>
      </c>
      <c r="H8" s="77" t="s">
        <v>269</v>
      </c>
      <c r="I8" s="77" t="s">
        <v>270</v>
      </c>
      <c r="J8" s="28" t="s">
        <v>6</v>
      </c>
    </row>
    <row r="9" spans="1:20" ht="13.5" customHeight="1">
      <c r="A9" s="71" t="s">
        <v>32</v>
      </c>
      <c r="B9" s="88">
        <v>174075</v>
      </c>
      <c r="C9" s="107"/>
      <c r="D9" s="107"/>
      <c r="E9" s="107"/>
      <c r="F9" s="107"/>
      <c r="G9" s="107"/>
      <c r="H9" s="107"/>
      <c r="I9" s="107"/>
      <c r="J9" s="88">
        <f>SUM(B9:I9)</f>
        <v>174075</v>
      </c>
      <c r="K9" s="2"/>
      <c r="L9" s="2"/>
      <c r="N9" s="2"/>
      <c r="O9" s="2"/>
      <c r="P9" s="2"/>
      <c r="Q9" s="2"/>
      <c r="R9" s="2"/>
      <c r="T9" s="2"/>
    </row>
    <row r="10" spans="1:20" ht="13.5" customHeight="1">
      <c r="A10" s="68" t="s">
        <v>37</v>
      </c>
      <c r="B10" s="88">
        <v>43884</v>
      </c>
      <c r="C10" s="107"/>
      <c r="D10" s="107"/>
      <c r="E10" s="107"/>
      <c r="F10" s="107"/>
      <c r="G10" s="107"/>
      <c r="H10" s="107"/>
      <c r="I10" s="107"/>
      <c r="J10" s="88">
        <f>SUM(B10:I10)</f>
        <v>43884</v>
      </c>
      <c r="K10" s="2"/>
      <c r="L10" s="2"/>
      <c r="N10" s="2"/>
      <c r="O10" s="2"/>
      <c r="P10" s="2"/>
      <c r="Q10" s="2"/>
      <c r="R10" s="2"/>
      <c r="T10" s="2"/>
    </row>
    <row r="11" spans="1:20" ht="13.5" customHeight="1">
      <c r="A11" s="71" t="s">
        <v>33</v>
      </c>
      <c r="B11" s="88">
        <v>108629</v>
      </c>
      <c r="C11" s="107"/>
      <c r="D11" s="107"/>
      <c r="E11" s="107"/>
      <c r="F11" s="107"/>
      <c r="G11" s="107"/>
      <c r="H11" s="107"/>
      <c r="I11" s="107"/>
      <c r="J11" s="88">
        <f t="shared" ref="J11:J22" si="0">SUM(B11:I11)</f>
        <v>108629</v>
      </c>
      <c r="K11" s="2"/>
      <c r="L11" s="2"/>
      <c r="N11" s="2"/>
      <c r="O11" s="2"/>
      <c r="P11" s="2"/>
      <c r="Q11" s="2"/>
      <c r="R11" s="2"/>
      <c r="T11" s="2"/>
    </row>
    <row r="12" spans="1:20" ht="13.5" customHeight="1">
      <c r="A12" s="15" t="s">
        <v>34</v>
      </c>
      <c r="B12" s="88"/>
      <c r="C12" s="88"/>
      <c r="D12" s="88"/>
      <c r="E12" s="88"/>
      <c r="F12" s="88"/>
      <c r="G12" s="88"/>
      <c r="H12" s="88"/>
      <c r="I12" s="88"/>
      <c r="J12" s="88">
        <f t="shared" si="0"/>
        <v>0</v>
      </c>
      <c r="K12" s="2"/>
      <c r="L12" s="2"/>
      <c r="N12" s="2"/>
      <c r="O12" s="2"/>
      <c r="P12" s="2"/>
      <c r="Q12" s="2"/>
      <c r="R12" s="2"/>
      <c r="T12" s="2"/>
    </row>
    <row r="13" spans="1:20" ht="13.5" customHeight="1">
      <c r="A13" s="71" t="s">
        <v>45</v>
      </c>
      <c r="B13" s="88">
        <f t="shared" ref="B13:I13" si="1">SUM(B14:B18)</f>
        <v>0</v>
      </c>
      <c r="C13" s="88">
        <f t="shared" si="1"/>
        <v>28470</v>
      </c>
      <c r="D13" s="88">
        <f t="shared" si="1"/>
        <v>38</v>
      </c>
      <c r="E13" s="88">
        <f t="shared" si="1"/>
        <v>1009</v>
      </c>
      <c r="F13" s="88">
        <f t="shared" si="1"/>
        <v>25561</v>
      </c>
      <c r="G13" s="88">
        <f t="shared" si="1"/>
        <v>168</v>
      </c>
      <c r="H13" s="88">
        <f t="shared" si="1"/>
        <v>1569</v>
      </c>
      <c r="I13" s="88">
        <f t="shared" si="1"/>
        <v>461</v>
      </c>
      <c r="J13" s="88">
        <f t="shared" si="0"/>
        <v>57276</v>
      </c>
      <c r="K13" s="2"/>
      <c r="L13" s="2"/>
      <c r="N13" s="2"/>
      <c r="O13" s="2"/>
      <c r="P13" s="2"/>
      <c r="Q13" s="2"/>
      <c r="R13" s="2"/>
      <c r="T13" s="2"/>
    </row>
    <row r="14" spans="1:20" ht="13.5" customHeight="1">
      <c r="A14" s="71" t="s">
        <v>162</v>
      </c>
      <c r="B14" s="206"/>
      <c r="C14" s="88"/>
      <c r="D14" s="88"/>
      <c r="E14" s="88"/>
      <c r="F14" s="88"/>
      <c r="G14" s="88"/>
      <c r="H14" s="88"/>
      <c r="I14" s="88"/>
      <c r="J14" s="88">
        <f t="shared" si="0"/>
        <v>0</v>
      </c>
      <c r="K14" s="2"/>
      <c r="L14" s="2"/>
      <c r="N14" s="2"/>
      <c r="O14" s="2"/>
      <c r="P14" s="2"/>
      <c r="Q14" s="2"/>
      <c r="R14" s="2"/>
      <c r="T14" s="2"/>
    </row>
    <row r="15" spans="1:20" ht="13.5" customHeight="1">
      <c r="A15" s="69" t="s">
        <v>39</v>
      </c>
      <c r="B15" s="209"/>
      <c r="C15" s="117"/>
      <c r="D15" s="117"/>
      <c r="E15" s="117"/>
      <c r="F15" s="117"/>
      <c r="G15" s="117"/>
      <c r="H15" s="117"/>
      <c r="I15" s="117"/>
      <c r="J15" s="88">
        <f t="shared" si="0"/>
        <v>0</v>
      </c>
      <c r="K15" s="2"/>
      <c r="L15" s="2"/>
      <c r="N15" s="2"/>
      <c r="O15" s="2"/>
      <c r="P15" s="2"/>
      <c r="Q15" s="2"/>
      <c r="R15" s="2"/>
      <c r="T15" s="2"/>
    </row>
    <row r="16" spans="1:20" ht="13.5" customHeight="1">
      <c r="A16" s="80" t="s">
        <v>44</v>
      </c>
      <c r="B16" s="221"/>
      <c r="C16" s="108">
        <v>28470</v>
      </c>
      <c r="D16" s="108">
        <v>38</v>
      </c>
      <c r="E16" s="108">
        <v>1009</v>
      </c>
      <c r="F16" s="108">
        <v>25561</v>
      </c>
      <c r="G16" s="108">
        <v>168</v>
      </c>
      <c r="H16" s="108">
        <v>1569</v>
      </c>
      <c r="I16" s="108">
        <v>461</v>
      </c>
      <c r="J16" s="88">
        <f t="shared" si="0"/>
        <v>57276</v>
      </c>
      <c r="K16" s="2"/>
      <c r="L16" s="2"/>
      <c r="N16" s="2"/>
      <c r="O16" s="2"/>
      <c r="P16" s="2"/>
      <c r="Q16" s="2"/>
      <c r="R16" s="2"/>
      <c r="T16" s="2"/>
    </row>
    <row r="17" spans="1:20" ht="13.5" customHeight="1">
      <c r="A17" s="15" t="s">
        <v>163</v>
      </c>
      <c r="B17" s="15"/>
      <c r="C17" s="108"/>
      <c r="D17" s="108"/>
      <c r="E17" s="108"/>
      <c r="F17" s="108"/>
      <c r="G17" s="108"/>
      <c r="H17" s="108"/>
      <c r="I17" s="108"/>
      <c r="J17" s="88">
        <f t="shared" si="0"/>
        <v>0</v>
      </c>
      <c r="K17" s="2"/>
      <c r="L17" s="2"/>
      <c r="N17" s="2"/>
      <c r="O17" s="2"/>
      <c r="P17" s="2"/>
      <c r="Q17" s="2"/>
      <c r="R17" s="2"/>
      <c r="T17" s="2"/>
    </row>
    <row r="18" spans="1:20" ht="13.5" customHeight="1">
      <c r="A18" s="15" t="s">
        <v>164</v>
      </c>
      <c r="B18" s="15"/>
      <c r="C18" s="108"/>
      <c r="D18" s="108"/>
      <c r="E18" s="108"/>
      <c r="F18" s="108"/>
      <c r="G18" s="108"/>
      <c r="H18" s="108"/>
      <c r="I18" s="108"/>
      <c r="J18" s="88">
        <f t="shared" si="0"/>
        <v>0</v>
      </c>
      <c r="K18" s="2"/>
      <c r="L18" s="2"/>
      <c r="N18" s="2"/>
      <c r="O18" s="2"/>
      <c r="P18" s="2"/>
      <c r="Q18" s="2"/>
      <c r="R18" s="2"/>
      <c r="T18" s="2"/>
    </row>
    <row r="19" spans="1:20" ht="13.5" customHeight="1">
      <c r="A19" s="15"/>
      <c r="B19" s="15"/>
      <c r="C19" s="108"/>
      <c r="D19" s="108"/>
      <c r="E19" s="108"/>
      <c r="F19" s="108"/>
      <c r="G19" s="108"/>
      <c r="H19" s="108"/>
      <c r="I19" s="108"/>
      <c r="J19" s="88"/>
      <c r="K19" s="2"/>
      <c r="L19" s="2"/>
      <c r="N19" s="2"/>
      <c r="O19" s="2"/>
      <c r="P19" s="2"/>
      <c r="Q19" s="2"/>
      <c r="R19" s="2"/>
      <c r="T19" s="2"/>
    </row>
    <row r="20" spans="1:20" ht="13.5" customHeight="1">
      <c r="A20" s="84" t="s">
        <v>166</v>
      </c>
      <c r="B20" s="179"/>
      <c r="C20" s="108"/>
      <c r="D20" s="108"/>
      <c r="E20" s="108"/>
      <c r="F20" s="108"/>
      <c r="G20" s="108"/>
      <c r="H20" s="108"/>
      <c r="I20" s="108"/>
      <c r="J20" s="88">
        <f t="shared" si="0"/>
        <v>0</v>
      </c>
      <c r="K20" s="2"/>
      <c r="L20" s="2"/>
      <c r="N20" s="2"/>
      <c r="O20" s="2"/>
      <c r="P20" s="2"/>
      <c r="Q20" s="2"/>
      <c r="R20" s="2"/>
      <c r="T20" s="2"/>
    </row>
    <row r="21" spans="1:20" ht="13.5" customHeight="1">
      <c r="A21" s="84" t="s">
        <v>167</v>
      </c>
      <c r="B21" s="179"/>
      <c r="C21" s="108"/>
      <c r="D21" s="108"/>
      <c r="E21" s="108"/>
      <c r="F21" s="108"/>
      <c r="G21" s="108"/>
      <c r="H21" s="108"/>
      <c r="I21" s="108"/>
      <c r="J21" s="88">
        <f t="shared" si="0"/>
        <v>0</v>
      </c>
      <c r="K21" s="2"/>
      <c r="L21" s="2"/>
      <c r="N21" s="2"/>
      <c r="O21" s="2"/>
      <c r="P21" s="2"/>
      <c r="Q21" s="2"/>
      <c r="R21" s="2"/>
      <c r="T21" s="2"/>
    </row>
    <row r="22" spans="1:20" ht="13.5" customHeight="1">
      <c r="A22" s="16" t="s">
        <v>48</v>
      </c>
      <c r="B22" s="109">
        <f t="shared" ref="B22:I22" si="2">SUM(B9:B13,B20,B21)</f>
        <v>326588</v>
      </c>
      <c r="C22" s="109">
        <f t="shared" si="2"/>
        <v>28470</v>
      </c>
      <c r="D22" s="109">
        <f t="shared" si="2"/>
        <v>38</v>
      </c>
      <c r="E22" s="109">
        <f t="shared" si="2"/>
        <v>1009</v>
      </c>
      <c r="F22" s="109">
        <f t="shared" si="2"/>
        <v>25561</v>
      </c>
      <c r="G22" s="109">
        <f t="shared" si="2"/>
        <v>168</v>
      </c>
      <c r="H22" s="109">
        <f t="shared" si="2"/>
        <v>1569</v>
      </c>
      <c r="I22" s="109">
        <f t="shared" si="2"/>
        <v>461</v>
      </c>
      <c r="J22" s="109">
        <f t="shared" si="0"/>
        <v>383864</v>
      </c>
      <c r="K22" s="2"/>
      <c r="L22" s="2"/>
      <c r="N22" s="2"/>
      <c r="O22" s="2"/>
      <c r="P22" s="2"/>
      <c r="Q22" s="2"/>
      <c r="R22" s="2"/>
      <c r="T22" s="2"/>
    </row>
    <row r="23" spans="1:20" ht="13.5" customHeight="1">
      <c r="A23" s="53"/>
      <c r="B23" s="53"/>
      <c r="C23" s="108"/>
      <c r="D23" s="108"/>
      <c r="E23" s="108"/>
      <c r="F23" s="108"/>
      <c r="G23" s="108"/>
      <c r="H23" s="108"/>
      <c r="I23" s="108"/>
      <c r="J23" s="88"/>
      <c r="K23" s="2"/>
      <c r="L23" s="2"/>
      <c r="N23" s="2"/>
      <c r="O23" s="2"/>
      <c r="P23" s="2"/>
      <c r="Q23" s="2"/>
      <c r="R23" s="2"/>
      <c r="T23" s="2"/>
    </row>
    <row r="24" spans="1:20" ht="13.5" customHeight="1">
      <c r="A24" s="49" t="s">
        <v>51</v>
      </c>
      <c r="B24" s="49"/>
      <c r="C24" s="86"/>
      <c r="D24" s="108"/>
      <c r="E24" s="108"/>
      <c r="F24" s="86"/>
      <c r="G24" s="108"/>
      <c r="H24" s="86"/>
      <c r="I24" s="108"/>
      <c r="J24" s="88">
        <f>SUM(B24:I24)</f>
        <v>0</v>
      </c>
      <c r="K24" s="2"/>
      <c r="L24" s="2"/>
      <c r="N24" s="2"/>
      <c r="O24" s="2"/>
      <c r="P24" s="2"/>
      <c r="Q24" s="2"/>
      <c r="R24" s="2"/>
      <c r="T24" s="2"/>
    </row>
    <row r="25" spans="1:20" ht="13.5" customHeight="1">
      <c r="A25" s="51"/>
      <c r="B25" s="51"/>
      <c r="C25" s="110"/>
      <c r="D25" s="108"/>
      <c r="E25" s="108"/>
      <c r="F25" s="110"/>
      <c r="G25" s="108"/>
      <c r="H25" s="110"/>
      <c r="I25" s="108"/>
      <c r="J25" s="88"/>
      <c r="K25" s="2"/>
      <c r="L25" s="2"/>
      <c r="N25" s="2"/>
      <c r="O25" s="2"/>
      <c r="P25" s="2"/>
      <c r="Q25" s="2"/>
      <c r="R25" s="2"/>
      <c r="T25" s="2"/>
    </row>
    <row r="26" spans="1:20" ht="13.5" customHeight="1">
      <c r="A26" s="52" t="s">
        <v>62</v>
      </c>
      <c r="B26" s="52"/>
      <c r="C26" s="87"/>
      <c r="D26" s="89"/>
      <c r="E26" s="89"/>
      <c r="F26" s="87"/>
      <c r="G26" s="89"/>
      <c r="H26" s="87"/>
      <c r="I26" s="89"/>
      <c r="J26" s="88">
        <f>SUM(B26:I26)</f>
        <v>0</v>
      </c>
      <c r="K26" s="2"/>
      <c r="L26" s="2"/>
      <c r="N26" s="2"/>
      <c r="O26" s="2"/>
      <c r="P26" s="2"/>
      <c r="Q26" s="2"/>
      <c r="R26" s="2"/>
      <c r="T26" s="2"/>
    </row>
    <row r="27" spans="1:20">
      <c r="A27" s="52"/>
      <c r="B27" s="52"/>
      <c r="C27" s="87"/>
      <c r="D27" s="88"/>
      <c r="E27" s="88"/>
      <c r="F27" s="87"/>
      <c r="G27" s="88"/>
      <c r="H27" s="87"/>
      <c r="I27" s="88"/>
      <c r="J27" s="88"/>
      <c r="K27" s="2"/>
      <c r="L27" s="2"/>
      <c r="N27" s="2"/>
      <c r="O27" s="2"/>
      <c r="P27" s="2"/>
      <c r="Q27" s="2"/>
      <c r="R27" s="2"/>
      <c r="T27" s="2"/>
    </row>
    <row r="28" spans="1:20" ht="13.5" customHeight="1">
      <c r="A28" s="30" t="s">
        <v>64</v>
      </c>
      <c r="B28" s="87">
        <f t="shared" ref="B28:I28" si="3">SUM(B22,B26)</f>
        <v>326588</v>
      </c>
      <c r="C28" s="87">
        <f t="shared" si="3"/>
        <v>28470</v>
      </c>
      <c r="D28" s="87">
        <f t="shared" si="3"/>
        <v>38</v>
      </c>
      <c r="E28" s="87">
        <f t="shared" si="3"/>
        <v>1009</v>
      </c>
      <c r="F28" s="87">
        <f t="shared" si="3"/>
        <v>25561</v>
      </c>
      <c r="G28" s="87">
        <f t="shared" si="3"/>
        <v>168</v>
      </c>
      <c r="H28" s="87">
        <f t="shared" si="3"/>
        <v>1569</v>
      </c>
      <c r="I28" s="87">
        <f t="shared" si="3"/>
        <v>461</v>
      </c>
      <c r="J28" s="89">
        <f>SUM(B28:I28)</f>
        <v>383864</v>
      </c>
      <c r="K28" s="2"/>
      <c r="L28" s="2"/>
      <c r="N28" s="2"/>
      <c r="O28" s="2"/>
      <c r="P28" s="2"/>
      <c r="Q28" s="2"/>
      <c r="R28" s="2"/>
      <c r="T28" s="2"/>
    </row>
    <row r="29" spans="1:20" ht="13.5" customHeight="1">
      <c r="A29" s="60"/>
      <c r="B29" s="60"/>
      <c r="C29" s="60"/>
      <c r="D29" s="38"/>
      <c r="E29" s="38"/>
      <c r="F29" s="38"/>
      <c r="G29" s="38"/>
      <c r="H29" s="38"/>
      <c r="I29" s="38"/>
      <c r="J29" s="38"/>
      <c r="K29" s="2"/>
      <c r="L29" s="2"/>
      <c r="N29" s="2"/>
      <c r="O29" s="2"/>
      <c r="P29" s="2"/>
      <c r="Q29" s="2"/>
      <c r="R29" s="2"/>
      <c r="T29" s="2"/>
    </row>
    <row r="30" spans="1:20" ht="26.25" customHeight="1">
      <c r="A30" s="59" t="s">
        <v>185</v>
      </c>
      <c r="B30" s="59"/>
      <c r="C30" s="59"/>
      <c r="D30" s="38"/>
      <c r="E30" s="38"/>
      <c r="F30" s="38"/>
      <c r="G30" s="38"/>
      <c r="H30" s="38"/>
      <c r="I30" s="38"/>
      <c r="J30" s="83" t="s">
        <v>2</v>
      </c>
      <c r="K30" s="2"/>
      <c r="L30" s="2"/>
      <c r="N30" s="2"/>
      <c r="O30" s="2"/>
      <c r="P30" s="2"/>
      <c r="Q30" s="2"/>
      <c r="R30" s="2"/>
      <c r="T30" s="2"/>
    </row>
    <row r="31" spans="1:20" ht="13.5" customHeight="1">
      <c r="A31" s="73" t="s">
        <v>42</v>
      </c>
      <c r="B31" s="212"/>
      <c r="C31" s="86"/>
      <c r="D31" s="88"/>
      <c r="E31" s="88"/>
      <c r="F31" s="88"/>
      <c r="G31" s="88"/>
      <c r="H31" s="88"/>
      <c r="I31" s="88"/>
      <c r="J31" s="88">
        <f>SUM(B31:I31)</f>
        <v>0</v>
      </c>
      <c r="K31" s="2"/>
      <c r="L31" s="2"/>
      <c r="N31" s="2"/>
      <c r="O31" s="2"/>
      <c r="P31" s="2"/>
      <c r="Q31" s="2"/>
      <c r="R31" s="2"/>
      <c r="T31" s="2"/>
    </row>
    <row r="32" spans="1:20" ht="13.5" customHeight="1">
      <c r="A32" s="49" t="s">
        <v>43</v>
      </c>
      <c r="B32" s="49"/>
      <c r="C32" s="86"/>
      <c r="D32" s="88"/>
      <c r="E32" s="88"/>
      <c r="F32" s="88"/>
      <c r="G32" s="88"/>
      <c r="H32" s="88"/>
      <c r="I32" s="88"/>
      <c r="J32" s="88">
        <f>SUM(B32:I32)</f>
        <v>0</v>
      </c>
      <c r="K32" s="2"/>
      <c r="L32" s="2"/>
      <c r="N32" s="2"/>
      <c r="O32" s="2"/>
      <c r="P32" s="2"/>
      <c r="Q32" s="2"/>
      <c r="R32" s="2"/>
      <c r="T32" s="2"/>
    </row>
    <row r="33" spans="1:20" ht="13.5" customHeight="1">
      <c r="A33" s="71" t="s">
        <v>46</v>
      </c>
      <c r="B33" s="206"/>
      <c r="C33" s="88">
        <f t="shared" ref="C33:I33" si="4">SUM(C34:C35)</f>
        <v>0</v>
      </c>
      <c r="D33" s="88">
        <f t="shared" si="4"/>
        <v>0</v>
      </c>
      <c r="E33" s="88">
        <f t="shared" si="4"/>
        <v>0</v>
      </c>
      <c r="F33" s="88">
        <f t="shared" si="4"/>
        <v>0</v>
      </c>
      <c r="G33" s="88">
        <f t="shared" si="4"/>
        <v>0</v>
      </c>
      <c r="H33" s="88">
        <f t="shared" si="4"/>
        <v>0</v>
      </c>
      <c r="I33" s="88">
        <f t="shared" si="4"/>
        <v>0</v>
      </c>
      <c r="J33" s="88">
        <f t="shared" ref="J33:J46" si="5">SUM(B33:I33)</f>
        <v>0</v>
      </c>
      <c r="K33" s="2"/>
      <c r="L33" s="2"/>
      <c r="N33" s="2"/>
      <c r="O33" s="2"/>
      <c r="P33" s="2"/>
      <c r="Q33" s="2"/>
      <c r="R33" s="2"/>
      <c r="T33" s="2"/>
    </row>
    <row r="34" spans="1:20" ht="13.5" customHeight="1">
      <c r="A34" s="71" t="s">
        <v>162</v>
      </c>
      <c r="B34" s="206"/>
      <c r="C34" s="88"/>
      <c r="D34" s="88"/>
      <c r="E34" s="88"/>
      <c r="F34" s="88"/>
      <c r="G34" s="88"/>
      <c r="H34" s="88"/>
      <c r="I34" s="88"/>
      <c r="J34" s="88">
        <f t="shared" si="5"/>
        <v>0</v>
      </c>
      <c r="K34" s="2"/>
      <c r="L34" s="2"/>
      <c r="N34" s="2"/>
      <c r="O34" s="2"/>
      <c r="P34" s="2"/>
      <c r="Q34" s="2"/>
      <c r="R34" s="2"/>
      <c r="T34" s="2"/>
    </row>
    <row r="35" spans="1:20" ht="13.5" customHeight="1">
      <c r="A35" s="69" t="s">
        <v>36</v>
      </c>
      <c r="B35" s="209"/>
      <c r="C35" s="113"/>
      <c r="D35" s="113"/>
      <c r="E35" s="113"/>
      <c r="F35" s="113"/>
      <c r="G35" s="113"/>
      <c r="H35" s="113"/>
      <c r="I35" s="113"/>
      <c r="J35" s="88">
        <f t="shared" si="5"/>
        <v>0</v>
      </c>
      <c r="K35" s="2"/>
      <c r="L35" s="2"/>
      <c r="N35" s="2"/>
    </row>
    <row r="36" spans="1:20" ht="13.5" customHeight="1">
      <c r="A36" s="27"/>
      <c r="B36" s="27"/>
      <c r="C36" s="113"/>
      <c r="D36" s="113"/>
      <c r="E36" s="113"/>
      <c r="F36" s="113"/>
      <c r="G36" s="113"/>
      <c r="H36" s="113"/>
      <c r="I36" s="113"/>
      <c r="J36" s="88"/>
      <c r="K36" s="2"/>
      <c r="L36" s="2"/>
      <c r="N36" s="2"/>
    </row>
    <row r="37" spans="1:20" ht="13.5" customHeight="1">
      <c r="A37" s="84" t="s">
        <v>169</v>
      </c>
      <c r="B37" s="179"/>
      <c r="C37" s="86"/>
      <c r="D37" s="86"/>
      <c r="E37" s="86"/>
      <c r="F37" s="86"/>
      <c r="G37" s="86"/>
      <c r="H37" s="86"/>
      <c r="I37" s="86"/>
      <c r="J37" s="88">
        <f t="shared" si="5"/>
        <v>0</v>
      </c>
      <c r="K37" s="2"/>
      <c r="L37" s="2"/>
      <c r="N37" s="2"/>
    </row>
    <row r="38" spans="1:20" ht="13.5" customHeight="1">
      <c r="A38" s="84" t="s">
        <v>170</v>
      </c>
      <c r="B38" s="179"/>
      <c r="C38" s="89"/>
      <c r="D38" s="89"/>
      <c r="E38" s="89"/>
      <c r="F38" s="89"/>
      <c r="G38" s="89"/>
      <c r="H38" s="89"/>
      <c r="I38" s="89"/>
      <c r="J38" s="88">
        <f t="shared" si="5"/>
        <v>0</v>
      </c>
      <c r="K38" s="2"/>
      <c r="L38" s="2"/>
      <c r="N38" s="2"/>
    </row>
    <row r="39" spans="1:20" ht="13.5" customHeight="1">
      <c r="A39" s="7"/>
      <c r="B39" s="7"/>
      <c r="C39" s="114"/>
      <c r="D39" s="114"/>
      <c r="E39" s="114"/>
      <c r="F39" s="114"/>
      <c r="G39" s="114"/>
      <c r="H39" s="114"/>
      <c r="I39" s="114"/>
      <c r="J39" s="88"/>
      <c r="K39" s="2"/>
      <c r="L39" s="2"/>
      <c r="N39" s="2"/>
    </row>
    <row r="40" spans="1:20" ht="13.5" customHeight="1">
      <c r="A40" s="30" t="s">
        <v>172</v>
      </c>
      <c r="B40" s="87">
        <f t="shared" ref="B40:I40" si="6">SUM(B31:B33,B37,B38)</f>
        <v>0</v>
      </c>
      <c r="C40" s="87">
        <f t="shared" si="6"/>
        <v>0</v>
      </c>
      <c r="D40" s="87">
        <f t="shared" si="6"/>
        <v>0</v>
      </c>
      <c r="E40" s="87">
        <f t="shared" si="6"/>
        <v>0</v>
      </c>
      <c r="F40" s="87">
        <f t="shared" si="6"/>
        <v>0</v>
      </c>
      <c r="G40" s="87">
        <f t="shared" si="6"/>
        <v>0</v>
      </c>
      <c r="H40" s="87">
        <f t="shared" si="6"/>
        <v>0</v>
      </c>
      <c r="I40" s="87">
        <f t="shared" si="6"/>
        <v>0</v>
      </c>
      <c r="J40" s="87">
        <f t="shared" si="5"/>
        <v>0</v>
      </c>
      <c r="K40" s="2"/>
      <c r="L40" s="2"/>
      <c r="N40" s="2"/>
    </row>
    <row r="41" spans="1:20" ht="13.5" customHeight="1">
      <c r="A41" s="24"/>
      <c r="B41" s="24"/>
      <c r="C41" s="97"/>
      <c r="D41" s="97"/>
      <c r="E41" s="97"/>
      <c r="F41" s="97"/>
      <c r="G41" s="97"/>
      <c r="H41" s="97"/>
      <c r="I41" s="97"/>
      <c r="J41" s="87"/>
      <c r="K41" s="2"/>
      <c r="L41" s="2"/>
      <c r="N41" s="2"/>
    </row>
    <row r="42" spans="1:20" ht="13.5" customHeight="1">
      <c r="A42" s="73" t="s">
        <v>51</v>
      </c>
      <c r="B42" s="212"/>
      <c r="C42" s="86"/>
      <c r="D42" s="97"/>
      <c r="E42" s="97"/>
      <c r="F42" s="86"/>
      <c r="G42" s="97"/>
      <c r="H42" s="86"/>
      <c r="I42" s="97"/>
      <c r="J42" s="86">
        <f t="shared" si="5"/>
        <v>0</v>
      </c>
      <c r="K42" s="2"/>
      <c r="L42" s="2"/>
      <c r="N42" s="2"/>
    </row>
    <row r="43" spans="1:20" ht="13.5" customHeight="1">
      <c r="A43" s="57" t="s">
        <v>67</v>
      </c>
      <c r="B43" s="57"/>
      <c r="C43" s="115"/>
      <c r="D43" s="97"/>
      <c r="E43" s="97"/>
      <c r="F43" s="115"/>
      <c r="G43" s="97"/>
      <c r="H43" s="115"/>
      <c r="I43" s="97"/>
      <c r="J43" s="86">
        <f t="shared" si="5"/>
        <v>0</v>
      </c>
      <c r="K43" s="2"/>
      <c r="L43" s="2"/>
      <c r="N43" s="2"/>
    </row>
    <row r="44" spans="1:20" ht="13.5" customHeight="1">
      <c r="A44" s="30" t="s">
        <v>70</v>
      </c>
      <c r="B44" s="87">
        <f t="shared" ref="B44:I44" si="7">SUM(B42:B43)</f>
        <v>0</v>
      </c>
      <c r="C44" s="87">
        <f t="shared" si="7"/>
        <v>0</v>
      </c>
      <c r="D44" s="87">
        <f t="shared" si="7"/>
        <v>0</v>
      </c>
      <c r="E44" s="87">
        <f t="shared" si="7"/>
        <v>0</v>
      </c>
      <c r="F44" s="87">
        <f t="shared" si="7"/>
        <v>0</v>
      </c>
      <c r="G44" s="87">
        <f t="shared" si="7"/>
        <v>0</v>
      </c>
      <c r="H44" s="87">
        <f t="shared" si="7"/>
        <v>0</v>
      </c>
      <c r="I44" s="87">
        <f t="shared" si="7"/>
        <v>0</v>
      </c>
      <c r="J44" s="87">
        <f t="shared" si="5"/>
        <v>0</v>
      </c>
    </row>
    <row r="45" spans="1:20" ht="13.5" customHeight="1">
      <c r="A45" s="56"/>
      <c r="B45" s="56"/>
      <c r="C45" s="116"/>
      <c r="D45" s="88"/>
      <c r="E45" s="88"/>
      <c r="F45" s="116"/>
      <c r="G45" s="88"/>
      <c r="H45" s="116"/>
      <c r="I45" s="88"/>
      <c r="J45" s="87"/>
    </row>
    <row r="46" spans="1:20" ht="13.5" customHeight="1">
      <c r="A46" s="30" t="s">
        <v>72</v>
      </c>
      <c r="B46" s="87">
        <f t="shared" ref="B46:I46" si="8">SUM(B40,B44)</f>
        <v>0</v>
      </c>
      <c r="C46" s="87">
        <f t="shared" si="8"/>
        <v>0</v>
      </c>
      <c r="D46" s="87">
        <f t="shared" si="8"/>
        <v>0</v>
      </c>
      <c r="E46" s="87">
        <f t="shared" si="8"/>
        <v>0</v>
      </c>
      <c r="F46" s="87">
        <f t="shared" si="8"/>
        <v>0</v>
      </c>
      <c r="G46" s="87">
        <f t="shared" si="8"/>
        <v>0</v>
      </c>
      <c r="H46" s="87">
        <f t="shared" si="8"/>
        <v>0</v>
      </c>
      <c r="I46" s="87">
        <f t="shared" si="8"/>
        <v>0</v>
      </c>
      <c r="J46" s="87">
        <f t="shared" si="5"/>
        <v>0</v>
      </c>
    </row>
    <row r="47" spans="1:20" ht="13.5" customHeight="1">
      <c r="A47" s="84"/>
      <c r="B47" s="179"/>
      <c r="C47" s="88"/>
      <c r="D47" s="88"/>
      <c r="E47" s="88"/>
      <c r="F47" s="88"/>
      <c r="G47" s="88"/>
      <c r="H47" s="88"/>
      <c r="I47" s="88"/>
      <c r="J47" s="88"/>
    </row>
    <row r="48" spans="1:20" ht="15" customHeight="1">
      <c r="A48" s="23" t="s">
        <v>173</v>
      </c>
      <c r="B48" s="97">
        <f t="shared" ref="B48:I48" si="9">SUM(B28,B46)</f>
        <v>326588</v>
      </c>
      <c r="C48" s="97">
        <f t="shared" si="9"/>
        <v>28470</v>
      </c>
      <c r="D48" s="97">
        <f t="shared" si="9"/>
        <v>38</v>
      </c>
      <c r="E48" s="97">
        <f t="shared" si="9"/>
        <v>1009</v>
      </c>
      <c r="F48" s="97">
        <f t="shared" si="9"/>
        <v>25561</v>
      </c>
      <c r="G48" s="97">
        <f t="shared" si="9"/>
        <v>168</v>
      </c>
      <c r="H48" s="97">
        <f t="shared" si="9"/>
        <v>1569</v>
      </c>
      <c r="I48" s="97">
        <f t="shared" si="9"/>
        <v>461</v>
      </c>
      <c r="J48" s="89">
        <f>SUM(B48:I48)</f>
        <v>383864</v>
      </c>
    </row>
    <row r="49" spans="10:10">
      <c r="J49" s="93"/>
    </row>
  </sheetData>
  <mergeCells count="5">
    <mergeCell ref="A2:J2"/>
    <mergeCell ref="A3:J3"/>
    <mergeCell ref="A7:A8"/>
    <mergeCell ref="B7:J7"/>
    <mergeCell ref="B5:J5"/>
  </mergeCells>
  <printOptions horizontalCentered="1"/>
  <pageMargins left="0.51181102362204722" right="0.39370078740157483" top="0.62992125984251968" bottom="0.31496062992125984" header="0.31496062992125984" footer="0.19685039370078741"/>
  <pageSetup paperSize="9" scale="70" orientation="landscape" horizontalDpi="300" verticalDpi="300" r:id="rId1"/>
  <headerFooter alignWithMargins="0">
    <oddHeader>&amp;LVeresegyház Város Önkormányzat Polgármesteri Hivatala</oddHeader>
    <oddFooter>&amp;LVeresegyház, 2013. Február 07.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>
  <dimension ref="A1:O47"/>
  <sheetViews>
    <sheetView workbookViewId="0">
      <selection activeCell="E32" sqref="E32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175</v>
      </c>
      <c r="B1" s="349"/>
      <c r="C1" s="349"/>
      <c r="D1" s="349"/>
      <c r="E1" s="349"/>
    </row>
    <row r="2" spans="1:15" ht="18" customHeight="1">
      <c r="A2" s="278" t="s">
        <v>181</v>
      </c>
      <c r="B2" s="278"/>
      <c r="C2" s="278"/>
      <c r="D2" s="278"/>
      <c r="E2" s="278"/>
      <c r="F2" s="3"/>
      <c r="G2" s="1"/>
    </row>
    <row r="3" spans="1:15" ht="12.75" customHeight="1">
      <c r="A3" s="172"/>
      <c r="B3" s="172"/>
      <c r="C3" s="172"/>
      <c r="D3" s="172"/>
      <c r="E3" s="172"/>
      <c r="F3" s="3"/>
      <c r="G3" s="1"/>
    </row>
    <row r="4" spans="1:15" ht="14.25" customHeight="1">
      <c r="A4" s="30" t="s">
        <v>186</v>
      </c>
      <c r="B4" s="277" t="s">
        <v>295</v>
      </c>
      <c r="C4" s="277"/>
      <c r="D4" s="277"/>
      <c r="E4" s="277"/>
      <c r="F4" s="3"/>
      <c r="G4" s="1"/>
    </row>
    <row r="5" spans="1:15" ht="38.25" customHeight="1">
      <c r="A5" s="40" t="s">
        <v>184</v>
      </c>
      <c r="B5" s="63"/>
      <c r="C5" s="63"/>
      <c r="D5" s="63"/>
      <c r="E5" s="64" t="s">
        <v>2</v>
      </c>
      <c r="F5" s="3"/>
      <c r="G5" s="6"/>
    </row>
    <row r="6" spans="1:15" ht="15" customHeight="1">
      <c r="A6" s="326" t="s">
        <v>7</v>
      </c>
      <c r="B6" s="287" t="s">
        <v>174</v>
      </c>
      <c r="C6" s="287" t="s">
        <v>133</v>
      </c>
      <c r="D6" s="287" t="s">
        <v>180</v>
      </c>
      <c r="E6" s="287" t="s">
        <v>9</v>
      </c>
    </row>
    <row r="7" spans="1:15" ht="18.75" customHeight="1">
      <c r="A7" s="327"/>
      <c r="B7" s="288"/>
      <c r="C7" s="288"/>
      <c r="D7" s="357"/>
      <c r="E7" s="288"/>
    </row>
    <row r="8" spans="1:15" ht="13.5" customHeight="1">
      <c r="A8" s="168" t="s">
        <v>32</v>
      </c>
      <c r="B8" s="88">
        <f>'9.1.GAMESZ M-F.kiad.össz.'!B8+'9.2.Óvoda M-F.kiad.össz.'!B8+'9.3.Bölcsőde M-F.kiad.össz.'!B8+'9.4.Könyvtár M-F.kiad.össz.'!B8+'9.5.Műv. Ház M-F.kiad.össz.'!B8+'9.6.Id. Otthona M-F.kiad.össz.'!B8</f>
        <v>656040</v>
      </c>
      <c r="C8" s="88">
        <f>'9.1.GAMESZ M-F.kiad.össz.'!C8+'9.2.Óvoda M-F.kiad.össz.'!C8+'9.3.Bölcsőde M-F.kiad.össz.'!C8+'9.4.Könyvtár M-F.kiad.össz.'!C8+'9.5.Műv. Ház M-F.kiad.össz.'!C8+'9.6.Id. Otthona M-F.kiad.össz.'!C8</f>
        <v>123468</v>
      </c>
      <c r="D8" s="88"/>
      <c r="E8" s="88">
        <f>SUM(B8:D8)</f>
        <v>779508</v>
      </c>
      <c r="F8" s="2"/>
      <c r="G8" s="2"/>
      <c r="I8" s="2"/>
      <c r="J8" s="2"/>
      <c r="K8" s="2"/>
      <c r="L8" s="2"/>
      <c r="M8" s="2"/>
      <c r="O8" s="2"/>
    </row>
    <row r="9" spans="1:15" ht="13.5" customHeight="1">
      <c r="A9" s="169" t="s">
        <v>37</v>
      </c>
      <c r="B9" s="88">
        <f>'9.1.GAMESZ M-F.kiad.össz.'!B9+'9.2.Óvoda M-F.kiad.össz.'!B9+'9.3.Bölcsőde M-F.kiad.össz.'!B9+'9.4.Könyvtár M-F.kiad.össz.'!B9+'9.5.Műv. Ház M-F.kiad.össz.'!B9+'9.6.Id. Otthona M-F.kiad.össz.'!B9</f>
        <v>172836</v>
      </c>
      <c r="C9" s="88">
        <f>'9.1.GAMESZ M-F.kiad.össz.'!C9+'9.2.Óvoda M-F.kiad.össz.'!C9+'9.3.Bölcsőde M-F.kiad.össz.'!C9+'9.4.Könyvtár M-F.kiad.össz.'!C9+'9.5.Műv. Ház M-F.kiad.össz.'!C9+'9.6.Id. Otthona M-F.kiad.össz.'!C9</f>
        <v>32736</v>
      </c>
      <c r="D9" s="88"/>
      <c r="E9" s="88">
        <f t="shared" ref="E9:E27" si="0">SUM(B9:D9)</f>
        <v>205572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8" t="s">
        <v>33</v>
      </c>
      <c r="B10" s="88">
        <f>'9.1.GAMESZ M-F.kiad.össz.'!B10+'9.2.Óvoda M-F.kiad.össz.'!B10+'9.3.Bölcsőde M-F.kiad.össz.'!B10+'9.4.Könyvtár M-F.kiad.össz.'!B10+'9.5.Műv. Ház M-F.kiad.össz.'!B10+'9.6.Id. Otthona M-F.kiad.össz.'!B10</f>
        <v>861187</v>
      </c>
      <c r="C10" s="88">
        <f>'9.1.GAMESZ M-F.kiad.össz.'!C10+'9.2.Óvoda M-F.kiad.össz.'!C10+'9.3.Bölcsőde M-F.kiad.össz.'!C10+'9.4.Könyvtár M-F.kiad.össz.'!C10+'9.5.Műv. Ház M-F.kiad.össz.'!C10+'9.6.Id. Otthona M-F.kiad.össz.'!C10</f>
        <v>200383</v>
      </c>
      <c r="D10" s="88"/>
      <c r="E10" s="88">
        <f t="shared" si="0"/>
        <v>1061570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5" t="s">
        <v>34</v>
      </c>
      <c r="B11" s="88">
        <f>'9.1.GAMESZ M-F.kiad.össz.'!B11+'9.2.Óvoda M-F.kiad.össz.'!B11+'9.3.Bölcsőde M-F.kiad.össz.'!B11+'9.4.Könyvtár M-F.kiad.össz.'!B11+'9.5.Műv. Ház M-F.kiad.össz.'!B11+'9.6.Id. Otthona M-F.kiad.össz.'!B11</f>
        <v>0</v>
      </c>
      <c r="C11" s="88">
        <f>'9.1.GAMESZ M-F.kiad.össz.'!C11+'9.2.Óvoda M-F.kiad.össz.'!C11+'9.3.Bölcsőde M-F.kiad.össz.'!C11+'9.4.Könyvtár M-F.kiad.össz.'!C11+'9.5.Műv. Ház M-F.kiad.össz.'!C11+'9.6.Id. Otthona M-F.kiad.össz.'!C11</f>
        <v>0</v>
      </c>
      <c r="D11" s="88"/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68" t="s">
        <v>45</v>
      </c>
      <c r="B12" s="88">
        <f>'9.1.GAMESZ M-F.kiad.össz.'!B12+'9.2.Óvoda M-F.kiad.össz.'!B12+'9.3.Bölcsőde M-F.kiad.össz.'!B12+'9.4.Könyvtár M-F.kiad.össz.'!B12+'9.5.Műv. Ház M-F.kiad.össz.'!B12+'9.6.Id. Otthona M-F.kiad.össz.'!B12</f>
        <v>14152</v>
      </c>
      <c r="C12" s="88">
        <f>'9.1.GAMESZ M-F.kiad.össz.'!C12+'9.2.Óvoda M-F.kiad.össz.'!C12+'9.3.Bölcsőde M-F.kiad.össz.'!C12+'9.4.Könyvtár M-F.kiad.össz.'!C12+'9.5.Műv. Ház M-F.kiad.össz.'!C12+'9.6.Id. Otthona M-F.kiad.össz.'!C12</f>
        <v>9656</v>
      </c>
      <c r="D12" s="88"/>
      <c r="E12" s="88">
        <f t="shared" si="0"/>
        <v>23808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162</v>
      </c>
      <c r="B13" s="88">
        <f>'9.1.GAMESZ M-F.kiad.össz.'!B13+'9.2.Óvoda M-F.kiad.össz.'!B13+'9.3.Bölcsőde M-F.kiad.össz.'!B13+'9.4.Könyvtár M-F.kiad.össz.'!B13+'9.5.Műv. Ház M-F.kiad.össz.'!B13+'9.6.Id. Otthona M-F.kiad.össz.'!B13</f>
        <v>0</v>
      </c>
      <c r="C13" s="88">
        <f>'9.1.GAMESZ M-F.kiad.össz.'!C13+'9.2.Óvoda M-F.kiad.össz.'!C13+'9.3.Bölcsőde M-F.kiad.össz.'!C13+'9.4.Könyvtár M-F.kiad.össz.'!C13+'9.5.Műv. Ház M-F.kiad.össz.'!C13+'9.6.Id. Otthona M-F.kiad.össz.'!C13</f>
        <v>0</v>
      </c>
      <c r="D13" s="88"/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70" t="s">
        <v>39</v>
      </c>
      <c r="B14" s="88">
        <f>'9.1.GAMESZ M-F.kiad.össz.'!B14+'9.2.Óvoda M-F.kiad.össz.'!B14+'9.3.Bölcsőde M-F.kiad.össz.'!B14+'9.4.Könyvtár M-F.kiad.össz.'!B14+'9.5.Műv. Ház M-F.kiad.össz.'!B14+'9.6.Id. Otthona M-F.kiad.össz.'!B14</f>
        <v>0</v>
      </c>
      <c r="C14" s="88">
        <f>'9.1.GAMESZ M-F.kiad.össz.'!C14+'9.2.Óvoda M-F.kiad.össz.'!C14+'9.3.Bölcsőde M-F.kiad.össz.'!C14+'9.4.Könyvtár M-F.kiad.össz.'!C14+'9.5.Műv. Ház M-F.kiad.össz.'!C14+'9.6.Id. Otthona M-F.kiad.össz.'!C14</f>
        <v>0</v>
      </c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6" t="s">
        <v>44</v>
      </c>
      <c r="B15" s="88">
        <f>'9.1.GAMESZ M-F.kiad.össz.'!B15+'9.2.Óvoda M-F.kiad.össz.'!B15+'9.3.Bölcsőde M-F.kiad.össz.'!B15+'9.4.Könyvtár M-F.kiad.össz.'!B15+'9.5.Műv. Ház M-F.kiad.össz.'!B15+'9.6.Id. Otthona M-F.kiad.össz.'!B15</f>
        <v>0</v>
      </c>
      <c r="C15" s="88">
        <f>'9.1.GAMESZ M-F.kiad.össz.'!C15+'9.2.Óvoda M-F.kiad.össz.'!C15+'9.3.Bölcsőde M-F.kiad.össz.'!C15+'9.4.Könyvtár M-F.kiad.össz.'!C15+'9.5.Műv. Ház M-F.kiad.össz.'!C15+'9.6.Id. Otthona M-F.kiad.össz.'!C15</f>
        <v>0</v>
      </c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5" t="s">
        <v>163</v>
      </c>
      <c r="B16" s="88">
        <f>'9.1.GAMESZ M-F.kiad.össz.'!B16+'9.2.Óvoda M-F.kiad.össz.'!B16+'9.3.Bölcsőde M-F.kiad.össz.'!B16+'9.4.Könyvtár M-F.kiad.össz.'!B16+'9.5.Műv. Ház M-F.kiad.össz.'!B16+'9.6.Id. Otthona M-F.kiad.össz.'!B16</f>
        <v>0</v>
      </c>
      <c r="C16" s="88">
        <f>'9.1.GAMESZ M-F.kiad.össz.'!C16+'9.2.Óvoda M-F.kiad.össz.'!C16+'9.3.Bölcsőde M-F.kiad.össz.'!C16+'9.4.Könyvtár M-F.kiad.össz.'!C16+'9.5.Műv. Ház M-F.kiad.össz.'!C16+'9.6.Id. Otthona M-F.kiad.össz.'!C16</f>
        <v>0</v>
      </c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164</v>
      </c>
      <c r="B17" s="88">
        <f>'9.1.GAMESZ M-F.kiad.össz.'!B17+'9.2.Óvoda M-F.kiad.össz.'!B17+'9.3.Bölcsőde M-F.kiad.össz.'!B17+'9.4.Könyvtár M-F.kiad.össz.'!B17+'9.5.Műv. Ház M-F.kiad.össz.'!B17+'9.6.Id. Otthona M-F.kiad.össz.'!B17</f>
        <v>0</v>
      </c>
      <c r="C17" s="88">
        <f>'9.1.GAMESZ M-F.kiad.össz.'!C17+'9.2.Óvoda M-F.kiad.össz.'!C17+'9.3.Bölcsőde M-F.kiad.össz.'!C17+'9.4.Könyvtár M-F.kiad.össz.'!C17+'9.5.Műv. Ház M-F.kiad.össz.'!C17+'9.6.Id. Otthona M-F.kiad.össz.'!C17</f>
        <v>0</v>
      </c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/>
      <c r="B18" s="88"/>
      <c r="C18" s="88"/>
      <c r="D18" s="88"/>
      <c r="E18" s="88"/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79" t="s">
        <v>166</v>
      </c>
      <c r="B19" s="88">
        <f>'9.1.GAMESZ M-F.kiad.össz.'!B19+'9.2.Óvoda M-F.kiad.össz.'!B19+'9.3.Bölcsőde M-F.kiad.össz.'!B19+'9.4.Könyvtár M-F.kiad.össz.'!B19+'9.5.Műv. Ház M-F.kiad.össz.'!B19+'9.6.Id. Otthona M-F.kiad.össz.'!B19</f>
        <v>0</v>
      </c>
      <c r="C19" s="88">
        <f>'9.1.GAMESZ M-F.kiad.össz.'!C19+'9.2.Óvoda M-F.kiad.össz.'!C19+'9.3.Bölcsőde M-F.kiad.össz.'!C19+'9.4.Könyvtár M-F.kiad.össz.'!C19+'9.5.Műv. Ház M-F.kiad.össz.'!C19+'9.6.Id. Otthona M-F.kiad.össz.'!C19</f>
        <v>0</v>
      </c>
      <c r="D19" s="88"/>
      <c r="E19" s="88">
        <f t="shared" si="0"/>
        <v>0</v>
      </c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167</v>
      </c>
      <c r="B20" s="88">
        <f>'9.1.GAMESZ M-F.kiad.össz.'!B20+'9.2.Óvoda M-F.kiad.össz.'!B20+'9.3.Bölcsőde M-F.kiad.össz.'!B20+'9.4.Könyvtár M-F.kiad.össz.'!B20+'9.5.Műv. Ház M-F.kiad.össz.'!B20+'9.6.Id. Otthona M-F.kiad.össz.'!B20</f>
        <v>0</v>
      </c>
      <c r="C20" s="88">
        <f>'9.1.GAMESZ M-F.kiad.össz.'!C20+'9.2.Óvoda M-F.kiad.össz.'!C20+'9.3.Bölcsőde M-F.kiad.össz.'!C20+'9.4.Könyvtár M-F.kiad.össz.'!C20+'9.5.Műv. Ház M-F.kiad.össz.'!C20+'9.6.Id. Otthona M-F.kiad.össz.'!C20</f>
        <v>0</v>
      </c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s="31" customFormat="1" ht="13.5" customHeight="1">
      <c r="A21" s="16" t="s">
        <v>48</v>
      </c>
      <c r="B21" s="89">
        <f>+B12+B11+B10+B9+B8</f>
        <v>1704215</v>
      </c>
      <c r="C21" s="89">
        <f>+C12+C11+C10+C9+C8</f>
        <v>366243</v>
      </c>
      <c r="D21" s="89"/>
      <c r="E21" s="89">
        <f t="shared" si="0"/>
        <v>2070458</v>
      </c>
      <c r="F21" s="187"/>
      <c r="G21" s="187"/>
      <c r="I21" s="187"/>
      <c r="J21" s="187"/>
      <c r="K21" s="187"/>
      <c r="L21" s="187"/>
      <c r="M21" s="187"/>
      <c r="O21" s="187"/>
    </row>
    <row r="22" spans="1:15" ht="13.5" customHeight="1">
      <c r="A22" s="53"/>
      <c r="B22" s="88"/>
      <c r="C22" s="88"/>
      <c r="D22" s="88"/>
      <c r="E22" s="88"/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49" t="s">
        <v>51</v>
      </c>
      <c r="B23" s="88">
        <f>'9.1.GAMESZ M-F.kiad.össz.'!B23+'9.2.Óvoda M-F.kiad.össz.'!B23+'9.3.Bölcsőde M-F.kiad.össz.'!B23+'9.4.Könyvtár M-F.kiad.össz.'!B23+'9.5.Műv. Ház M-F.kiad.össz.'!B23+'9.6.Id. Otthona M-F.kiad.össz.'!B23</f>
        <v>0</v>
      </c>
      <c r="C23" s="88">
        <f>'9.1.GAMESZ M-F.kiad.össz.'!C23+'9.2.Óvoda M-F.kiad.össz.'!C23+'9.3.Bölcsőde M-F.kiad.össz.'!C23+'9.4.Könyvtár M-F.kiad.össz.'!C23+'9.5.Műv. Ház M-F.kiad.össz.'!C23+'9.6.Id. Otthona M-F.kiad.össz.'!C23</f>
        <v>0</v>
      </c>
      <c r="D23" s="88"/>
      <c r="E23" s="88">
        <f t="shared" si="0"/>
        <v>0</v>
      </c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51"/>
      <c r="B24" s="88"/>
      <c r="C24" s="88"/>
      <c r="D24" s="88"/>
      <c r="E24" s="88"/>
      <c r="F24" s="2"/>
      <c r="G24" s="2"/>
      <c r="I24" s="2"/>
      <c r="J24" s="2"/>
      <c r="K24" s="2"/>
      <c r="L24" s="2"/>
      <c r="M24" s="2"/>
      <c r="O24" s="2"/>
    </row>
    <row r="25" spans="1:15" s="31" customFormat="1" ht="13.5" customHeight="1">
      <c r="A25" s="52" t="s">
        <v>62</v>
      </c>
      <c r="B25" s="89">
        <f>'9.1.GAMESZ M-F.kiad.össz.'!B25+'9.2.Óvoda M-F.kiad.össz.'!B25+'9.3.Bölcsőde M-F.kiad.össz.'!B25+'9.4.Könyvtár M-F.kiad.össz.'!B25+'9.5.Műv. Ház M-F.kiad.össz.'!B25+'9.6.Id. Otthona M-F.kiad.össz.'!B25</f>
        <v>0</v>
      </c>
      <c r="C25" s="89">
        <f>'9.1.GAMESZ M-F.kiad.össz.'!C25+'9.2.Óvoda M-F.kiad.össz.'!C25+'9.3.Bölcsőde M-F.kiad.össz.'!C25+'9.4.Könyvtár M-F.kiad.össz.'!C25+'9.5.Műv. Ház M-F.kiad.össz.'!C25+'9.6.Id. Otthona M-F.kiad.össz.'!C25</f>
        <v>0</v>
      </c>
      <c r="D25" s="89"/>
      <c r="E25" s="89">
        <f t="shared" si="0"/>
        <v>0</v>
      </c>
      <c r="F25" s="187"/>
      <c r="G25" s="187"/>
      <c r="I25" s="187"/>
      <c r="J25" s="187"/>
      <c r="K25" s="187"/>
      <c r="L25" s="187"/>
      <c r="M25" s="187"/>
      <c r="O25" s="187"/>
    </row>
    <row r="26" spans="1:15">
      <c r="A26" s="52"/>
      <c r="B26" s="88"/>
      <c r="C26" s="88"/>
      <c r="D26" s="88"/>
      <c r="E26" s="88"/>
      <c r="F26" s="2"/>
      <c r="G26" s="2"/>
      <c r="I26" s="2"/>
      <c r="J26" s="2"/>
      <c r="K26" s="2"/>
      <c r="L26" s="2"/>
      <c r="M26" s="2"/>
      <c r="O26" s="2"/>
    </row>
    <row r="27" spans="1:15" s="31" customFormat="1" ht="13.5" customHeight="1">
      <c r="A27" s="30" t="s">
        <v>64</v>
      </c>
      <c r="B27" s="89">
        <f>+B25+B21</f>
        <v>1704215</v>
      </c>
      <c r="C27" s="89">
        <f>+C25+C21</f>
        <v>366243</v>
      </c>
      <c r="D27" s="89"/>
      <c r="E27" s="89">
        <f t="shared" si="0"/>
        <v>2070458</v>
      </c>
      <c r="F27" s="187"/>
      <c r="G27" s="187"/>
      <c r="I27" s="187"/>
      <c r="J27" s="187"/>
      <c r="K27" s="187"/>
      <c r="L27" s="187"/>
      <c r="M27" s="187"/>
      <c r="O27" s="187"/>
    </row>
    <row r="28" spans="1:15" ht="13.5" customHeight="1">
      <c r="A28" s="60"/>
      <c r="B28" s="60"/>
      <c r="C28" s="38"/>
      <c r="D28" s="38"/>
      <c r="E28" s="38"/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59" t="s">
        <v>185</v>
      </c>
      <c r="B29" s="59"/>
      <c r="C29" s="38"/>
      <c r="D29" s="38"/>
      <c r="E29" s="83" t="s">
        <v>2</v>
      </c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171" t="s">
        <v>42</v>
      </c>
      <c r="B30" s="88">
        <f>'9.1.GAMESZ M-F.kiad.össz.'!B30+'9.2.Óvoda M-F.kiad.össz.'!B30+'9.3.Bölcsőde M-F.kiad.össz.'!B30+'9.4.Könyvtár M-F.kiad.össz.'!B30+'9.5.Műv. Ház M-F.kiad.össz.'!B30+'9.6.Id. Otthona M-F.kiad.össz.'!B30</f>
        <v>254</v>
      </c>
      <c r="C30" s="88">
        <f>'9.1.GAMESZ M-F.kiad.össz.'!C30+'9.2.Óvoda M-F.kiad.össz.'!C30+'9.3.Bölcsőde M-F.kiad.össz.'!C30+'9.4.Könyvtár M-F.kiad.össz.'!C30+'9.5.Műv. Ház M-F.kiad.össz.'!C30+'9.6.Id. Otthona M-F.kiad.össz.'!C30</f>
        <v>0</v>
      </c>
      <c r="D30" s="179"/>
      <c r="E30" s="88">
        <f>SUM(B30:D30)</f>
        <v>254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49" t="s">
        <v>43</v>
      </c>
      <c r="B31" s="88">
        <f>'9.1.GAMESZ M-F.kiad.össz.'!B31+'9.2.Óvoda M-F.kiad.össz.'!B31+'9.3.Bölcsőde M-F.kiad.össz.'!B31+'9.4.Könyvtár M-F.kiad.össz.'!B31+'9.5.Műv. Ház M-F.kiad.össz.'!B31+'9.6.Id. Otthona M-F.kiad.össz.'!B31</f>
        <v>0</v>
      </c>
      <c r="C31" s="88">
        <f>'9.1.GAMESZ M-F.kiad.össz.'!C31+'9.2.Óvoda M-F.kiad.össz.'!C31+'9.3.Bölcsőde M-F.kiad.össz.'!C31+'9.4.Könyvtár M-F.kiad.össz.'!C31+'9.5.Műv. Ház M-F.kiad.össz.'!C31+'9.6.Id. Otthona M-F.kiad.össz.'!C31</f>
        <v>0</v>
      </c>
      <c r="D31" s="179"/>
      <c r="E31" s="88">
        <f t="shared" ref="E31:E47" si="1">SUM(B31:D31)</f>
        <v>0</v>
      </c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168" t="s">
        <v>46</v>
      </c>
      <c r="B32" s="88">
        <f>'9.1.GAMESZ M-F.kiad.össz.'!B32+'9.2.Óvoda M-F.kiad.össz.'!B32+'9.3.Bölcsőde M-F.kiad.össz.'!B32+'9.4.Könyvtár M-F.kiad.össz.'!B32+'9.5.Műv. Ház M-F.kiad.össz.'!B32+'9.6.Id. Otthona M-F.kiad.össz.'!B32</f>
        <v>0</v>
      </c>
      <c r="C32" s="88">
        <f>'9.1.GAMESZ M-F.kiad.össz.'!C32+'9.2.Óvoda M-F.kiad.össz.'!C32+'9.3.Bölcsőde M-F.kiad.össz.'!C32+'9.4.Könyvtár M-F.kiad.össz.'!C32+'9.5.Műv. Ház M-F.kiad.össz.'!C32+'9.6.Id. Otthona M-F.kiad.össz.'!C32</f>
        <v>17754</v>
      </c>
      <c r="D32" s="179"/>
      <c r="E32" s="88">
        <f t="shared" si="1"/>
        <v>17754</v>
      </c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162</v>
      </c>
      <c r="B33" s="88">
        <f>'9.1.GAMESZ M-F.kiad.össz.'!B33+'9.2.Óvoda M-F.kiad.össz.'!B33+'9.3.Bölcsőde M-F.kiad.össz.'!B33+'9.4.Könyvtár M-F.kiad.össz.'!B33+'9.5.Műv. Ház M-F.kiad.össz.'!B33+'9.6.Id. Otthona M-F.kiad.össz.'!B33</f>
        <v>0</v>
      </c>
      <c r="C33" s="88">
        <f>'9.1.GAMESZ M-F.kiad.össz.'!C33+'9.2.Óvoda M-F.kiad.össz.'!C33+'9.3.Bölcsőde M-F.kiad.össz.'!C33+'9.4.Könyvtár M-F.kiad.össz.'!C33+'9.5.Műv. Ház M-F.kiad.össz.'!C33+'9.6.Id. Otthona M-F.kiad.össz.'!C33</f>
        <v>17754</v>
      </c>
      <c r="D33" s="179"/>
      <c r="E33" s="88">
        <f t="shared" si="1"/>
        <v>17754</v>
      </c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70" t="s">
        <v>36</v>
      </c>
      <c r="B34" s="88">
        <f>'9.1.GAMESZ M-F.kiad.össz.'!B34+'9.2.Óvoda M-F.kiad.össz.'!B34+'9.3.Bölcsőde M-F.kiad.össz.'!B34+'9.4.Könyvtár M-F.kiad.össz.'!B34+'9.5.Műv. Ház M-F.kiad.össz.'!B34+'9.6.Id. Otthona M-F.kiad.össz.'!B34</f>
        <v>0</v>
      </c>
      <c r="C34" s="88">
        <f>'9.1.GAMESZ M-F.kiad.össz.'!C34+'9.2.Óvoda M-F.kiad.össz.'!C34+'9.3.Bölcsőde M-F.kiad.össz.'!C34+'9.4.Könyvtár M-F.kiad.össz.'!C34+'9.5.Műv. Ház M-F.kiad.össz.'!C34+'9.6.Id. Otthona M-F.kiad.össz.'!C34</f>
        <v>0</v>
      </c>
      <c r="D34" s="170"/>
      <c r="E34" s="88">
        <f t="shared" si="1"/>
        <v>0</v>
      </c>
      <c r="F34" s="2"/>
      <c r="G34" s="2"/>
      <c r="I34" s="2"/>
    </row>
    <row r="35" spans="1:15" ht="13.5" customHeight="1">
      <c r="A35" s="27"/>
      <c r="B35" s="88"/>
      <c r="C35" s="88"/>
      <c r="D35" s="170"/>
      <c r="E35" s="88"/>
      <c r="F35" s="2"/>
      <c r="G35" s="2"/>
      <c r="I35" s="2"/>
    </row>
    <row r="36" spans="1:15" ht="13.5" customHeight="1">
      <c r="A36" s="179" t="s">
        <v>169</v>
      </c>
      <c r="B36" s="88">
        <f>'9.1.GAMESZ M-F.kiad.össz.'!B36+'9.2.Óvoda M-F.kiad.össz.'!B36+'9.3.Bölcsőde M-F.kiad.össz.'!B36+'9.4.Könyvtár M-F.kiad.össz.'!B36+'9.5.Műv. Ház M-F.kiad.össz.'!B36+'9.6.Id. Otthona M-F.kiad.össz.'!B36</f>
        <v>0</v>
      </c>
      <c r="C36" s="88">
        <f>'9.1.GAMESZ M-F.kiad.össz.'!C36+'9.2.Óvoda M-F.kiad.össz.'!C36+'9.3.Bölcsőde M-F.kiad.össz.'!C36+'9.4.Könyvtár M-F.kiad.össz.'!C36+'9.5.Műv. Ház M-F.kiad.össz.'!C36+'9.6.Id. Otthona M-F.kiad.össz.'!C36</f>
        <v>0</v>
      </c>
      <c r="D36" s="171"/>
      <c r="E36" s="88">
        <f t="shared" si="1"/>
        <v>0</v>
      </c>
      <c r="F36" s="2"/>
      <c r="G36" s="2"/>
      <c r="I36" s="2"/>
    </row>
    <row r="37" spans="1:15" ht="13.5" customHeight="1">
      <c r="A37" s="179" t="s">
        <v>170</v>
      </c>
      <c r="B37" s="88">
        <f>'9.1.GAMESZ M-F.kiad.össz.'!B37+'9.2.Óvoda M-F.kiad.össz.'!B37+'9.3.Bölcsőde M-F.kiad.össz.'!B37+'9.4.Könyvtár M-F.kiad.össz.'!B37+'9.5.Műv. Ház M-F.kiad.össz.'!B37+'9.6.Id. Otthona M-F.kiad.össz.'!B37</f>
        <v>0</v>
      </c>
      <c r="C37" s="88">
        <f>'9.1.GAMESZ M-F.kiad.össz.'!C37+'9.2.Óvoda M-F.kiad.össz.'!C37+'9.3.Bölcsőde M-F.kiad.össz.'!C37+'9.4.Könyvtár M-F.kiad.össz.'!C37+'9.5.Műv. Ház M-F.kiad.össz.'!C37+'9.6.Id. Otthona M-F.kiad.össz.'!C37</f>
        <v>0</v>
      </c>
      <c r="D37" s="14"/>
      <c r="E37" s="88">
        <f t="shared" si="1"/>
        <v>0</v>
      </c>
      <c r="F37" s="2"/>
      <c r="G37" s="2"/>
      <c r="I37" s="2"/>
    </row>
    <row r="38" spans="1:15" ht="13.5" customHeight="1">
      <c r="A38" s="7"/>
      <c r="B38" s="88"/>
      <c r="C38" s="88"/>
      <c r="D38" s="25"/>
      <c r="E38" s="88"/>
      <c r="F38" s="2"/>
      <c r="G38" s="2"/>
      <c r="I38" s="2"/>
    </row>
    <row r="39" spans="1:15" s="31" customFormat="1" ht="13.5" customHeight="1">
      <c r="A39" s="30" t="s">
        <v>172</v>
      </c>
      <c r="B39" s="89">
        <f>+B37+B36+B32+B31+B30</f>
        <v>254</v>
      </c>
      <c r="C39" s="89">
        <f>+C37+C36+C32+C31+C30</f>
        <v>17754</v>
      </c>
      <c r="D39" s="22"/>
      <c r="E39" s="89">
        <f t="shared" si="1"/>
        <v>18008</v>
      </c>
      <c r="F39" s="187"/>
      <c r="G39" s="187"/>
      <c r="I39" s="187"/>
    </row>
    <row r="40" spans="1:15" ht="13.5" customHeight="1">
      <c r="A40" s="24"/>
      <c r="B40" s="88"/>
      <c r="C40" s="88"/>
      <c r="D40" s="22"/>
      <c r="E40" s="88"/>
      <c r="F40" s="2"/>
      <c r="G40" s="2"/>
      <c r="I40" s="2"/>
    </row>
    <row r="41" spans="1:15" ht="13.5" customHeight="1">
      <c r="A41" s="171" t="s">
        <v>51</v>
      </c>
      <c r="B41" s="88">
        <f>'9.1.GAMESZ M-F.kiad.össz.'!B411+'9.2.Óvoda M-F.kiad.össz.'!B41+'9.3.Bölcsőde M-F.kiad.össz.'!B41+'9.4.Könyvtár M-F.kiad.össz.'!B41+'9.5.Műv. Ház M-F.kiad.össz.'!B41+'9.6.Id. Otthona M-F.kiad.össz.'!B41</f>
        <v>0</v>
      </c>
      <c r="C41" s="88">
        <f>'9.1.GAMESZ M-F.kiad.össz.'!C411+'9.2.Óvoda M-F.kiad.össz.'!C41+'9.3.Bölcsőde M-F.kiad.össz.'!C41+'9.4.Könyvtár M-F.kiad.össz.'!C41+'9.5.Műv. Ház M-F.kiad.össz.'!C41+'9.6.Id. Otthona M-F.kiad.össz.'!C41</f>
        <v>0</v>
      </c>
      <c r="D41" s="22"/>
      <c r="E41" s="88">
        <f t="shared" si="1"/>
        <v>0</v>
      </c>
      <c r="F41" s="2"/>
      <c r="G41" s="2"/>
      <c r="I41" s="2"/>
    </row>
    <row r="42" spans="1:15" ht="13.5" customHeight="1">
      <c r="A42" s="57" t="s">
        <v>67</v>
      </c>
      <c r="B42" s="88">
        <f>'9.1.GAMESZ M-F.kiad.össz.'!B412+'9.2.Óvoda M-F.kiad.össz.'!B42+'9.3.Bölcsőde M-F.kiad.össz.'!B42+'9.4.Könyvtár M-F.kiad.össz.'!B42+'9.5.Műv. Ház M-F.kiad.össz.'!B42+'9.6.Id. Otthona M-F.kiad.össz.'!B42</f>
        <v>0</v>
      </c>
      <c r="C42" s="88">
        <f>'9.1.GAMESZ M-F.kiad.össz.'!C412+'9.2.Óvoda M-F.kiad.össz.'!C42+'9.3.Bölcsőde M-F.kiad.össz.'!C42+'9.4.Könyvtár M-F.kiad.össz.'!C42+'9.5.Műv. Ház M-F.kiad.össz.'!C42+'9.6.Id. Otthona M-F.kiad.össz.'!C42</f>
        <v>0</v>
      </c>
      <c r="D42" s="22"/>
      <c r="E42" s="88">
        <f t="shared" si="1"/>
        <v>0</v>
      </c>
      <c r="F42" s="2"/>
      <c r="G42" s="2"/>
      <c r="I42" s="2"/>
    </row>
    <row r="43" spans="1:15" s="31" customFormat="1" ht="13.5" customHeight="1">
      <c r="A43" s="30" t="s">
        <v>70</v>
      </c>
      <c r="B43" s="89">
        <f>SUM(B41:B42)</f>
        <v>0</v>
      </c>
      <c r="C43" s="89">
        <f>SUM(C41:C42)</f>
        <v>0</v>
      </c>
      <c r="D43" s="14"/>
      <c r="E43" s="89">
        <f t="shared" si="1"/>
        <v>0</v>
      </c>
    </row>
    <row r="44" spans="1:15" ht="13.5" customHeight="1">
      <c r="A44" s="56"/>
      <c r="B44" s="88"/>
      <c r="C44" s="88"/>
      <c r="D44" s="179"/>
      <c r="E44" s="88"/>
    </row>
    <row r="45" spans="1:15" s="31" customFormat="1" ht="13.5" customHeight="1">
      <c r="A45" s="30" t="s">
        <v>72</v>
      </c>
      <c r="B45" s="89">
        <f>+B43+B39</f>
        <v>254</v>
      </c>
      <c r="C45" s="89">
        <f>+C43+C39</f>
        <v>17754</v>
      </c>
      <c r="D45" s="14"/>
      <c r="E45" s="89">
        <f t="shared" si="1"/>
        <v>18008</v>
      </c>
    </row>
    <row r="46" spans="1:15" ht="13.5" customHeight="1">
      <c r="A46" s="179"/>
      <c r="B46" s="88"/>
      <c r="C46" s="89"/>
      <c r="D46" s="179"/>
      <c r="E46" s="88"/>
    </row>
    <row r="47" spans="1:15" s="31" customFormat="1" ht="15" customHeight="1">
      <c r="A47" s="23" t="s">
        <v>173</v>
      </c>
      <c r="B47" s="89">
        <f>+B45+B27</f>
        <v>1704469</v>
      </c>
      <c r="C47" s="89">
        <f>+C45+C27</f>
        <v>383997</v>
      </c>
      <c r="D47" s="89">
        <f>+D45+D27</f>
        <v>0</v>
      </c>
      <c r="E47" s="89">
        <f t="shared" si="1"/>
        <v>2088466</v>
      </c>
    </row>
  </sheetData>
  <mergeCells count="8">
    <mergeCell ref="A1:E1"/>
    <mergeCell ref="A2:E2"/>
    <mergeCell ref="B4:E4"/>
    <mergeCell ref="A6:A7"/>
    <mergeCell ref="B6:B7"/>
    <mergeCell ref="C6:C7"/>
    <mergeCell ref="D6:D7"/>
    <mergeCell ref="E6:E7"/>
  </mergeCells>
  <printOptions horizontalCentered="1"/>
  <pageMargins left="0.51181102362204722" right="0.39370078740157483" top="0.6692913385826772" bottom="0.31496062992125984" header="0.31496062992125984" footer="0.19685039370078741"/>
  <pageSetup paperSize="9" orientation="portrait" horizontalDpi="300" verticalDpi="300" r:id="rId1"/>
  <headerFooter alignWithMargins="0">
    <oddHeader>&amp;LKöltségvetési szervek összesen</oddHeader>
    <oddFooter>&amp;LVeresegyház, 2013. Február 07.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G45"/>
  <sheetViews>
    <sheetView topLeftCell="A4" zoomScaleNormal="100" workbookViewId="0">
      <selection activeCell="A2" sqref="A2:G2"/>
    </sheetView>
  </sheetViews>
  <sheetFormatPr defaultRowHeight="12.75"/>
  <cols>
    <col min="3" max="3" width="36.85546875" customWidth="1"/>
    <col min="4" max="4" width="14.42578125" style="93" customWidth="1"/>
    <col min="5" max="5" width="6.5703125" customWidth="1"/>
    <col min="6" max="6" width="47.28515625" customWidth="1"/>
    <col min="7" max="7" width="15.140625" style="93" customWidth="1"/>
    <col min="259" max="259" width="36.85546875" customWidth="1"/>
    <col min="260" max="260" width="14.42578125" customWidth="1"/>
    <col min="261" max="261" width="6.5703125" customWidth="1"/>
    <col min="262" max="262" width="47.28515625" customWidth="1"/>
    <col min="263" max="263" width="15.140625" customWidth="1"/>
    <col min="515" max="515" width="36.85546875" customWidth="1"/>
    <col min="516" max="516" width="14.42578125" customWidth="1"/>
    <col min="517" max="517" width="6.5703125" customWidth="1"/>
    <col min="518" max="518" width="47.28515625" customWidth="1"/>
    <col min="519" max="519" width="15.140625" customWidth="1"/>
    <col min="771" max="771" width="36.85546875" customWidth="1"/>
    <col min="772" max="772" width="14.42578125" customWidth="1"/>
    <col min="773" max="773" width="6.5703125" customWidth="1"/>
    <col min="774" max="774" width="47.28515625" customWidth="1"/>
    <col min="775" max="775" width="15.140625" customWidth="1"/>
    <col min="1027" max="1027" width="36.85546875" customWidth="1"/>
    <col min="1028" max="1028" width="14.42578125" customWidth="1"/>
    <col min="1029" max="1029" width="6.5703125" customWidth="1"/>
    <col min="1030" max="1030" width="47.28515625" customWidth="1"/>
    <col min="1031" max="1031" width="15.140625" customWidth="1"/>
    <col min="1283" max="1283" width="36.85546875" customWidth="1"/>
    <col min="1284" max="1284" width="14.42578125" customWidth="1"/>
    <col min="1285" max="1285" width="6.5703125" customWidth="1"/>
    <col min="1286" max="1286" width="47.28515625" customWidth="1"/>
    <col min="1287" max="1287" width="15.140625" customWidth="1"/>
    <col min="1539" max="1539" width="36.85546875" customWidth="1"/>
    <col min="1540" max="1540" width="14.42578125" customWidth="1"/>
    <col min="1541" max="1541" width="6.5703125" customWidth="1"/>
    <col min="1542" max="1542" width="47.28515625" customWidth="1"/>
    <col min="1543" max="1543" width="15.140625" customWidth="1"/>
    <col min="1795" max="1795" width="36.85546875" customWidth="1"/>
    <col min="1796" max="1796" width="14.42578125" customWidth="1"/>
    <col min="1797" max="1797" width="6.5703125" customWidth="1"/>
    <col min="1798" max="1798" width="47.28515625" customWidth="1"/>
    <col min="1799" max="1799" width="15.140625" customWidth="1"/>
    <col min="2051" max="2051" width="36.85546875" customWidth="1"/>
    <col min="2052" max="2052" width="14.42578125" customWidth="1"/>
    <col min="2053" max="2053" width="6.5703125" customWidth="1"/>
    <col min="2054" max="2054" width="47.28515625" customWidth="1"/>
    <col min="2055" max="2055" width="15.140625" customWidth="1"/>
    <col min="2307" max="2307" width="36.85546875" customWidth="1"/>
    <col min="2308" max="2308" width="14.42578125" customWidth="1"/>
    <col min="2309" max="2309" width="6.5703125" customWidth="1"/>
    <col min="2310" max="2310" width="47.28515625" customWidth="1"/>
    <col min="2311" max="2311" width="15.140625" customWidth="1"/>
    <col min="2563" max="2563" width="36.85546875" customWidth="1"/>
    <col min="2564" max="2564" width="14.42578125" customWidth="1"/>
    <col min="2565" max="2565" width="6.5703125" customWidth="1"/>
    <col min="2566" max="2566" width="47.28515625" customWidth="1"/>
    <col min="2567" max="2567" width="15.140625" customWidth="1"/>
    <col min="2819" max="2819" width="36.85546875" customWidth="1"/>
    <col min="2820" max="2820" width="14.42578125" customWidth="1"/>
    <col min="2821" max="2821" width="6.5703125" customWidth="1"/>
    <col min="2822" max="2822" width="47.28515625" customWidth="1"/>
    <col min="2823" max="2823" width="15.140625" customWidth="1"/>
    <col min="3075" max="3075" width="36.85546875" customWidth="1"/>
    <col min="3076" max="3076" width="14.42578125" customWidth="1"/>
    <col min="3077" max="3077" width="6.5703125" customWidth="1"/>
    <col min="3078" max="3078" width="47.28515625" customWidth="1"/>
    <col min="3079" max="3079" width="15.140625" customWidth="1"/>
    <col min="3331" max="3331" width="36.85546875" customWidth="1"/>
    <col min="3332" max="3332" width="14.42578125" customWidth="1"/>
    <col min="3333" max="3333" width="6.5703125" customWidth="1"/>
    <col min="3334" max="3334" width="47.28515625" customWidth="1"/>
    <col min="3335" max="3335" width="15.140625" customWidth="1"/>
    <col min="3587" max="3587" width="36.85546875" customWidth="1"/>
    <col min="3588" max="3588" width="14.42578125" customWidth="1"/>
    <col min="3589" max="3589" width="6.5703125" customWidth="1"/>
    <col min="3590" max="3590" width="47.28515625" customWidth="1"/>
    <col min="3591" max="3591" width="15.140625" customWidth="1"/>
    <col min="3843" max="3843" width="36.85546875" customWidth="1"/>
    <col min="3844" max="3844" width="14.42578125" customWidth="1"/>
    <col min="3845" max="3845" width="6.5703125" customWidth="1"/>
    <col min="3846" max="3846" width="47.28515625" customWidth="1"/>
    <col min="3847" max="3847" width="15.140625" customWidth="1"/>
    <col min="4099" max="4099" width="36.85546875" customWidth="1"/>
    <col min="4100" max="4100" width="14.42578125" customWidth="1"/>
    <col min="4101" max="4101" width="6.5703125" customWidth="1"/>
    <col min="4102" max="4102" width="47.28515625" customWidth="1"/>
    <col min="4103" max="4103" width="15.140625" customWidth="1"/>
    <col min="4355" max="4355" width="36.85546875" customWidth="1"/>
    <col min="4356" max="4356" width="14.42578125" customWidth="1"/>
    <col min="4357" max="4357" width="6.5703125" customWidth="1"/>
    <col min="4358" max="4358" width="47.28515625" customWidth="1"/>
    <col min="4359" max="4359" width="15.140625" customWidth="1"/>
    <col min="4611" max="4611" width="36.85546875" customWidth="1"/>
    <col min="4612" max="4612" width="14.42578125" customWidth="1"/>
    <col min="4613" max="4613" width="6.5703125" customWidth="1"/>
    <col min="4614" max="4614" width="47.28515625" customWidth="1"/>
    <col min="4615" max="4615" width="15.140625" customWidth="1"/>
    <col min="4867" max="4867" width="36.85546875" customWidth="1"/>
    <col min="4868" max="4868" width="14.42578125" customWidth="1"/>
    <col min="4869" max="4869" width="6.5703125" customWidth="1"/>
    <col min="4870" max="4870" width="47.28515625" customWidth="1"/>
    <col min="4871" max="4871" width="15.140625" customWidth="1"/>
    <col min="5123" max="5123" width="36.85546875" customWidth="1"/>
    <col min="5124" max="5124" width="14.42578125" customWidth="1"/>
    <col min="5125" max="5125" width="6.5703125" customWidth="1"/>
    <col min="5126" max="5126" width="47.28515625" customWidth="1"/>
    <col min="5127" max="5127" width="15.140625" customWidth="1"/>
    <col min="5379" max="5379" width="36.85546875" customWidth="1"/>
    <col min="5380" max="5380" width="14.42578125" customWidth="1"/>
    <col min="5381" max="5381" width="6.5703125" customWidth="1"/>
    <col min="5382" max="5382" width="47.28515625" customWidth="1"/>
    <col min="5383" max="5383" width="15.140625" customWidth="1"/>
    <col min="5635" max="5635" width="36.85546875" customWidth="1"/>
    <col min="5636" max="5636" width="14.42578125" customWidth="1"/>
    <col min="5637" max="5637" width="6.5703125" customWidth="1"/>
    <col min="5638" max="5638" width="47.28515625" customWidth="1"/>
    <col min="5639" max="5639" width="15.140625" customWidth="1"/>
    <col min="5891" max="5891" width="36.85546875" customWidth="1"/>
    <col min="5892" max="5892" width="14.42578125" customWidth="1"/>
    <col min="5893" max="5893" width="6.5703125" customWidth="1"/>
    <col min="5894" max="5894" width="47.28515625" customWidth="1"/>
    <col min="5895" max="5895" width="15.140625" customWidth="1"/>
    <col min="6147" max="6147" width="36.85546875" customWidth="1"/>
    <col min="6148" max="6148" width="14.42578125" customWidth="1"/>
    <col min="6149" max="6149" width="6.5703125" customWidth="1"/>
    <col min="6150" max="6150" width="47.28515625" customWidth="1"/>
    <col min="6151" max="6151" width="15.140625" customWidth="1"/>
    <col min="6403" max="6403" width="36.85546875" customWidth="1"/>
    <col min="6404" max="6404" width="14.42578125" customWidth="1"/>
    <col min="6405" max="6405" width="6.5703125" customWidth="1"/>
    <col min="6406" max="6406" width="47.28515625" customWidth="1"/>
    <col min="6407" max="6407" width="15.140625" customWidth="1"/>
    <col min="6659" max="6659" width="36.85546875" customWidth="1"/>
    <col min="6660" max="6660" width="14.42578125" customWidth="1"/>
    <col min="6661" max="6661" width="6.5703125" customWidth="1"/>
    <col min="6662" max="6662" width="47.28515625" customWidth="1"/>
    <col min="6663" max="6663" width="15.140625" customWidth="1"/>
    <col min="6915" max="6915" width="36.85546875" customWidth="1"/>
    <col min="6916" max="6916" width="14.42578125" customWidth="1"/>
    <col min="6917" max="6917" width="6.5703125" customWidth="1"/>
    <col min="6918" max="6918" width="47.28515625" customWidth="1"/>
    <col min="6919" max="6919" width="15.140625" customWidth="1"/>
    <col min="7171" max="7171" width="36.85546875" customWidth="1"/>
    <col min="7172" max="7172" width="14.42578125" customWidth="1"/>
    <col min="7173" max="7173" width="6.5703125" customWidth="1"/>
    <col min="7174" max="7174" width="47.28515625" customWidth="1"/>
    <col min="7175" max="7175" width="15.140625" customWidth="1"/>
    <col min="7427" max="7427" width="36.85546875" customWidth="1"/>
    <col min="7428" max="7428" width="14.42578125" customWidth="1"/>
    <col min="7429" max="7429" width="6.5703125" customWidth="1"/>
    <col min="7430" max="7430" width="47.28515625" customWidth="1"/>
    <col min="7431" max="7431" width="15.140625" customWidth="1"/>
    <col min="7683" max="7683" width="36.85546875" customWidth="1"/>
    <col min="7684" max="7684" width="14.42578125" customWidth="1"/>
    <col min="7685" max="7685" width="6.5703125" customWidth="1"/>
    <col min="7686" max="7686" width="47.28515625" customWidth="1"/>
    <col min="7687" max="7687" width="15.140625" customWidth="1"/>
    <col min="7939" max="7939" width="36.85546875" customWidth="1"/>
    <col min="7940" max="7940" width="14.42578125" customWidth="1"/>
    <col min="7941" max="7941" width="6.5703125" customWidth="1"/>
    <col min="7942" max="7942" width="47.28515625" customWidth="1"/>
    <col min="7943" max="7943" width="15.140625" customWidth="1"/>
    <col min="8195" max="8195" width="36.85546875" customWidth="1"/>
    <col min="8196" max="8196" width="14.42578125" customWidth="1"/>
    <col min="8197" max="8197" width="6.5703125" customWidth="1"/>
    <col min="8198" max="8198" width="47.28515625" customWidth="1"/>
    <col min="8199" max="8199" width="15.140625" customWidth="1"/>
    <col min="8451" max="8451" width="36.85546875" customWidth="1"/>
    <col min="8452" max="8452" width="14.42578125" customWidth="1"/>
    <col min="8453" max="8453" width="6.5703125" customWidth="1"/>
    <col min="8454" max="8454" width="47.28515625" customWidth="1"/>
    <col min="8455" max="8455" width="15.140625" customWidth="1"/>
    <col min="8707" max="8707" width="36.85546875" customWidth="1"/>
    <col min="8708" max="8708" width="14.42578125" customWidth="1"/>
    <col min="8709" max="8709" width="6.5703125" customWidth="1"/>
    <col min="8710" max="8710" width="47.28515625" customWidth="1"/>
    <col min="8711" max="8711" width="15.140625" customWidth="1"/>
    <col min="8963" max="8963" width="36.85546875" customWidth="1"/>
    <col min="8964" max="8964" width="14.42578125" customWidth="1"/>
    <col min="8965" max="8965" width="6.5703125" customWidth="1"/>
    <col min="8966" max="8966" width="47.28515625" customWidth="1"/>
    <col min="8967" max="8967" width="15.140625" customWidth="1"/>
    <col min="9219" max="9219" width="36.85546875" customWidth="1"/>
    <col min="9220" max="9220" width="14.42578125" customWidth="1"/>
    <col min="9221" max="9221" width="6.5703125" customWidth="1"/>
    <col min="9222" max="9222" width="47.28515625" customWidth="1"/>
    <col min="9223" max="9223" width="15.140625" customWidth="1"/>
    <col min="9475" max="9475" width="36.85546875" customWidth="1"/>
    <col min="9476" max="9476" width="14.42578125" customWidth="1"/>
    <col min="9477" max="9477" width="6.5703125" customWidth="1"/>
    <col min="9478" max="9478" width="47.28515625" customWidth="1"/>
    <col min="9479" max="9479" width="15.140625" customWidth="1"/>
    <col min="9731" max="9731" width="36.85546875" customWidth="1"/>
    <col min="9732" max="9732" width="14.42578125" customWidth="1"/>
    <col min="9733" max="9733" width="6.5703125" customWidth="1"/>
    <col min="9734" max="9734" width="47.28515625" customWidth="1"/>
    <col min="9735" max="9735" width="15.140625" customWidth="1"/>
    <col min="9987" max="9987" width="36.85546875" customWidth="1"/>
    <col min="9988" max="9988" width="14.42578125" customWidth="1"/>
    <col min="9989" max="9989" width="6.5703125" customWidth="1"/>
    <col min="9990" max="9990" width="47.28515625" customWidth="1"/>
    <col min="9991" max="9991" width="15.140625" customWidth="1"/>
    <col min="10243" max="10243" width="36.85546875" customWidth="1"/>
    <col min="10244" max="10244" width="14.42578125" customWidth="1"/>
    <col min="10245" max="10245" width="6.5703125" customWidth="1"/>
    <col min="10246" max="10246" width="47.28515625" customWidth="1"/>
    <col min="10247" max="10247" width="15.140625" customWidth="1"/>
    <col min="10499" max="10499" width="36.85546875" customWidth="1"/>
    <col min="10500" max="10500" width="14.42578125" customWidth="1"/>
    <col min="10501" max="10501" width="6.5703125" customWidth="1"/>
    <col min="10502" max="10502" width="47.28515625" customWidth="1"/>
    <col min="10503" max="10503" width="15.140625" customWidth="1"/>
    <col min="10755" max="10755" width="36.85546875" customWidth="1"/>
    <col min="10756" max="10756" width="14.42578125" customWidth="1"/>
    <col min="10757" max="10757" width="6.5703125" customWidth="1"/>
    <col min="10758" max="10758" width="47.28515625" customWidth="1"/>
    <col min="10759" max="10759" width="15.140625" customWidth="1"/>
    <col min="11011" max="11011" width="36.85546875" customWidth="1"/>
    <col min="11012" max="11012" width="14.42578125" customWidth="1"/>
    <col min="11013" max="11013" width="6.5703125" customWidth="1"/>
    <col min="11014" max="11014" width="47.28515625" customWidth="1"/>
    <col min="11015" max="11015" width="15.140625" customWidth="1"/>
    <col min="11267" max="11267" width="36.85546875" customWidth="1"/>
    <col min="11268" max="11268" width="14.42578125" customWidth="1"/>
    <col min="11269" max="11269" width="6.5703125" customWidth="1"/>
    <col min="11270" max="11270" width="47.28515625" customWidth="1"/>
    <col min="11271" max="11271" width="15.140625" customWidth="1"/>
    <col min="11523" max="11523" width="36.85546875" customWidth="1"/>
    <col min="11524" max="11524" width="14.42578125" customWidth="1"/>
    <col min="11525" max="11525" width="6.5703125" customWidth="1"/>
    <col min="11526" max="11526" width="47.28515625" customWidth="1"/>
    <col min="11527" max="11527" width="15.140625" customWidth="1"/>
    <col min="11779" max="11779" width="36.85546875" customWidth="1"/>
    <col min="11780" max="11780" width="14.42578125" customWidth="1"/>
    <col min="11781" max="11781" width="6.5703125" customWidth="1"/>
    <col min="11782" max="11782" width="47.28515625" customWidth="1"/>
    <col min="11783" max="11783" width="15.140625" customWidth="1"/>
    <col min="12035" max="12035" width="36.85546875" customWidth="1"/>
    <col min="12036" max="12036" width="14.42578125" customWidth="1"/>
    <col min="12037" max="12037" width="6.5703125" customWidth="1"/>
    <col min="12038" max="12038" width="47.28515625" customWidth="1"/>
    <col min="12039" max="12039" width="15.140625" customWidth="1"/>
    <col min="12291" max="12291" width="36.85546875" customWidth="1"/>
    <col min="12292" max="12292" width="14.42578125" customWidth="1"/>
    <col min="12293" max="12293" width="6.5703125" customWidth="1"/>
    <col min="12294" max="12294" width="47.28515625" customWidth="1"/>
    <col min="12295" max="12295" width="15.140625" customWidth="1"/>
    <col min="12547" max="12547" width="36.85546875" customWidth="1"/>
    <col min="12548" max="12548" width="14.42578125" customWidth="1"/>
    <col min="12549" max="12549" width="6.5703125" customWidth="1"/>
    <col min="12550" max="12550" width="47.28515625" customWidth="1"/>
    <col min="12551" max="12551" width="15.140625" customWidth="1"/>
    <col min="12803" max="12803" width="36.85546875" customWidth="1"/>
    <col min="12804" max="12804" width="14.42578125" customWidth="1"/>
    <col min="12805" max="12805" width="6.5703125" customWidth="1"/>
    <col min="12806" max="12806" width="47.28515625" customWidth="1"/>
    <col min="12807" max="12807" width="15.140625" customWidth="1"/>
    <col min="13059" max="13059" width="36.85546875" customWidth="1"/>
    <col min="13060" max="13060" width="14.42578125" customWidth="1"/>
    <col min="13061" max="13061" width="6.5703125" customWidth="1"/>
    <col min="13062" max="13062" width="47.28515625" customWidth="1"/>
    <col min="13063" max="13063" width="15.140625" customWidth="1"/>
    <col min="13315" max="13315" width="36.85546875" customWidth="1"/>
    <col min="13316" max="13316" width="14.42578125" customWidth="1"/>
    <col min="13317" max="13317" width="6.5703125" customWidth="1"/>
    <col min="13318" max="13318" width="47.28515625" customWidth="1"/>
    <col min="13319" max="13319" width="15.140625" customWidth="1"/>
    <col min="13571" max="13571" width="36.85546875" customWidth="1"/>
    <col min="13572" max="13572" width="14.42578125" customWidth="1"/>
    <col min="13573" max="13573" width="6.5703125" customWidth="1"/>
    <col min="13574" max="13574" width="47.28515625" customWidth="1"/>
    <col min="13575" max="13575" width="15.140625" customWidth="1"/>
    <col min="13827" max="13827" width="36.85546875" customWidth="1"/>
    <col min="13828" max="13828" width="14.42578125" customWidth="1"/>
    <col min="13829" max="13829" width="6.5703125" customWidth="1"/>
    <col min="13830" max="13830" width="47.28515625" customWidth="1"/>
    <col min="13831" max="13831" width="15.140625" customWidth="1"/>
    <col min="14083" max="14083" width="36.85546875" customWidth="1"/>
    <col min="14084" max="14084" width="14.42578125" customWidth="1"/>
    <col min="14085" max="14085" width="6.5703125" customWidth="1"/>
    <col min="14086" max="14086" width="47.28515625" customWidth="1"/>
    <col min="14087" max="14087" width="15.140625" customWidth="1"/>
    <col min="14339" max="14339" width="36.85546875" customWidth="1"/>
    <col min="14340" max="14340" width="14.42578125" customWidth="1"/>
    <col min="14341" max="14341" width="6.5703125" customWidth="1"/>
    <col min="14342" max="14342" width="47.28515625" customWidth="1"/>
    <col min="14343" max="14343" width="15.140625" customWidth="1"/>
    <col min="14595" max="14595" width="36.85546875" customWidth="1"/>
    <col min="14596" max="14596" width="14.42578125" customWidth="1"/>
    <col min="14597" max="14597" width="6.5703125" customWidth="1"/>
    <col min="14598" max="14598" width="47.28515625" customWidth="1"/>
    <col min="14599" max="14599" width="15.140625" customWidth="1"/>
    <col min="14851" max="14851" width="36.85546875" customWidth="1"/>
    <col min="14852" max="14852" width="14.42578125" customWidth="1"/>
    <col min="14853" max="14853" width="6.5703125" customWidth="1"/>
    <col min="14854" max="14854" width="47.28515625" customWidth="1"/>
    <col min="14855" max="14855" width="15.140625" customWidth="1"/>
    <col min="15107" max="15107" width="36.85546875" customWidth="1"/>
    <col min="15108" max="15108" width="14.42578125" customWidth="1"/>
    <col min="15109" max="15109" width="6.5703125" customWidth="1"/>
    <col min="15110" max="15110" width="47.28515625" customWidth="1"/>
    <col min="15111" max="15111" width="15.140625" customWidth="1"/>
    <col min="15363" max="15363" width="36.85546875" customWidth="1"/>
    <col min="15364" max="15364" width="14.42578125" customWidth="1"/>
    <col min="15365" max="15365" width="6.5703125" customWidth="1"/>
    <col min="15366" max="15366" width="47.28515625" customWidth="1"/>
    <col min="15367" max="15367" width="15.140625" customWidth="1"/>
    <col min="15619" max="15619" width="36.85546875" customWidth="1"/>
    <col min="15620" max="15620" width="14.42578125" customWidth="1"/>
    <col min="15621" max="15621" width="6.5703125" customWidth="1"/>
    <col min="15622" max="15622" width="47.28515625" customWidth="1"/>
    <col min="15623" max="15623" width="15.140625" customWidth="1"/>
    <col min="15875" max="15875" width="36.85546875" customWidth="1"/>
    <col min="15876" max="15876" width="14.42578125" customWidth="1"/>
    <col min="15877" max="15877" width="6.5703125" customWidth="1"/>
    <col min="15878" max="15878" width="47.28515625" customWidth="1"/>
    <col min="15879" max="15879" width="15.140625" customWidth="1"/>
    <col min="16131" max="16131" width="36.85546875" customWidth="1"/>
    <col min="16132" max="16132" width="14.42578125" customWidth="1"/>
    <col min="16133" max="16133" width="6.5703125" customWidth="1"/>
    <col min="16134" max="16134" width="47.28515625" customWidth="1"/>
    <col min="16135" max="16135" width="15.140625" customWidth="1"/>
  </cols>
  <sheetData>
    <row r="1" spans="1:7" ht="12" customHeight="1">
      <c r="A1" s="182" t="s">
        <v>285</v>
      </c>
      <c r="F1" s="4"/>
      <c r="G1" s="183" t="s">
        <v>289</v>
      </c>
    </row>
    <row r="2" spans="1:7">
      <c r="A2" s="271" t="s">
        <v>18</v>
      </c>
      <c r="B2" s="271"/>
      <c r="C2" s="271"/>
      <c r="D2" s="271"/>
      <c r="E2" s="271"/>
      <c r="F2" s="271"/>
      <c r="G2" s="271"/>
    </row>
    <row r="3" spans="1:7">
      <c r="A3" s="271">
        <v>2013</v>
      </c>
      <c r="B3" s="271"/>
      <c r="C3" s="271"/>
      <c r="D3" s="271"/>
      <c r="E3" s="271"/>
      <c r="F3" s="271"/>
      <c r="G3" s="271"/>
    </row>
    <row r="4" spans="1:7" ht="12" customHeight="1">
      <c r="A4" s="274"/>
      <c r="B4" s="274"/>
      <c r="C4" s="274"/>
      <c r="E4" s="274"/>
      <c r="F4" s="274"/>
      <c r="G4" s="183" t="s">
        <v>0</v>
      </c>
    </row>
    <row r="5" spans="1:7" ht="14.25" customHeight="1">
      <c r="A5" s="272" t="s">
        <v>52</v>
      </c>
      <c r="B5" s="272"/>
      <c r="C5" s="272"/>
      <c r="D5" s="272"/>
      <c r="E5" s="272" t="s">
        <v>53</v>
      </c>
      <c r="F5" s="272"/>
      <c r="G5" s="272"/>
    </row>
    <row r="6" spans="1:7">
      <c r="A6" s="273" t="s">
        <v>19</v>
      </c>
      <c r="B6" s="273"/>
      <c r="C6" s="273"/>
      <c r="D6" s="184" t="s">
        <v>49</v>
      </c>
      <c r="E6" s="273" t="s">
        <v>19</v>
      </c>
      <c r="F6" s="273"/>
      <c r="G6" s="184" t="s">
        <v>49</v>
      </c>
    </row>
    <row r="7" spans="1:7" ht="12" customHeight="1">
      <c r="A7" s="251" t="s">
        <v>20</v>
      </c>
      <c r="B7" s="251"/>
      <c r="C7" s="251"/>
      <c r="D7" s="88">
        <f>+'5.2. Óvoda M-F.bev.'!G9</f>
        <v>86895</v>
      </c>
      <c r="E7" s="251" t="s">
        <v>32</v>
      </c>
      <c r="F7" s="251"/>
      <c r="G7" s="88">
        <f>+'9.2.Óvoda M-F.kiad.össz.'!E8</f>
        <v>271911</v>
      </c>
    </row>
    <row r="8" spans="1:7" ht="12" customHeight="1">
      <c r="A8" s="267" t="s">
        <v>80</v>
      </c>
      <c r="B8" s="267"/>
      <c r="C8" s="267"/>
      <c r="D8" s="88"/>
      <c r="E8" s="260" t="s">
        <v>47</v>
      </c>
      <c r="F8" s="260"/>
      <c r="G8" s="88">
        <f>+'9.2.Óvoda M-F.kiad.össz.'!E9</f>
        <v>70515</v>
      </c>
    </row>
    <row r="9" spans="1:7" ht="12" customHeight="1">
      <c r="A9" s="268" t="s">
        <v>106</v>
      </c>
      <c r="B9" s="269"/>
      <c r="C9" s="270"/>
      <c r="D9" s="88"/>
      <c r="E9" s="251" t="s">
        <v>40</v>
      </c>
      <c r="F9" s="251"/>
      <c r="G9" s="88">
        <f>+'9.2.Óvoda M-F.kiad.össz.'!E10</f>
        <v>171717</v>
      </c>
    </row>
    <row r="10" spans="1:7" ht="12" customHeight="1">
      <c r="A10" s="247" t="s">
        <v>104</v>
      </c>
      <c r="B10" s="263"/>
      <c r="C10" s="248"/>
      <c r="D10" s="88"/>
      <c r="E10" s="251" t="s">
        <v>41</v>
      </c>
      <c r="F10" s="251"/>
      <c r="G10" s="88">
        <f>+'9.2.Óvoda M-F.kiad.össz.'!E11</f>
        <v>0</v>
      </c>
    </row>
    <row r="11" spans="1:7" ht="12" customHeight="1">
      <c r="A11" s="247" t="s">
        <v>105</v>
      </c>
      <c r="B11" s="263"/>
      <c r="C11" s="248"/>
      <c r="D11" s="88"/>
      <c r="E11" s="251" t="s">
        <v>35</v>
      </c>
      <c r="F11" s="251"/>
      <c r="G11" s="88">
        <f>+'9.2.Óvoda M-F.kiad.össz.'!E12</f>
        <v>6938</v>
      </c>
    </row>
    <row r="12" spans="1:7" ht="12" customHeight="1">
      <c r="A12" s="251" t="s">
        <v>113</v>
      </c>
      <c r="B12" s="251"/>
      <c r="C12" s="251"/>
      <c r="D12" s="88"/>
      <c r="E12" s="252"/>
      <c r="F12" s="253"/>
      <c r="G12" s="88"/>
    </row>
    <row r="13" spans="1:7" ht="12" customHeight="1">
      <c r="A13" s="265" t="s">
        <v>107</v>
      </c>
      <c r="B13" s="265"/>
      <c r="C13" s="265"/>
      <c r="D13" s="88"/>
      <c r="E13" s="247" t="s">
        <v>75</v>
      </c>
      <c r="F13" s="248"/>
      <c r="G13" s="88"/>
    </row>
    <row r="14" spans="1:7" ht="12" customHeight="1">
      <c r="A14" s="266"/>
      <c r="B14" s="266"/>
      <c r="C14" s="266"/>
      <c r="D14" s="88"/>
      <c r="E14" s="247" t="s">
        <v>76</v>
      </c>
      <c r="F14" s="248"/>
      <c r="G14" s="88"/>
    </row>
    <row r="15" spans="1:7" ht="12" customHeight="1">
      <c r="A15" s="264"/>
      <c r="B15" s="264"/>
      <c r="C15" s="264"/>
      <c r="D15" s="88"/>
      <c r="E15" s="252"/>
      <c r="F15" s="253"/>
      <c r="G15" s="88"/>
    </row>
    <row r="16" spans="1:7" ht="12" customHeight="1">
      <c r="A16" s="264"/>
      <c r="B16" s="264"/>
      <c r="C16" s="264"/>
      <c r="D16" s="88"/>
      <c r="E16" s="252"/>
      <c r="F16" s="253"/>
      <c r="G16" s="88"/>
    </row>
    <row r="17" spans="1:7" s="31" customFormat="1" ht="12" customHeight="1">
      <c r="A17" s="254" t="s">
        <v>54</v>
      </c>
      <c r="B17" s="254"/>
      <c r="C17" s="254"/>
      <c r="D17" s="89">
        <f>SUM(D7:D13)</f>
        <v>86895</v>
      </c>
      <c r="E17" s="249" t="s">
        <v>55</v>
      </c>
      <c r="F17" s="250"/>
      <c r="G17" s="89">
        <f>SUM(G7:G16)</f>
        <v>521081</v>
      </c>
    </row>
    <row r="18" spans="1:7" ht="12" customHeight="1">
      <c r="A18" s="260" t="s">
        <v>50</v>
      </c>
      <c r="B18" s="260"/>
      <c r="C18" s="260"/>
      <c r="D18" s="88"/>
      <c r="E18" s="247" t="s">
        <v>51</v>
      </c>
      <c r="F18" s="248"/>
      <c r="G18" s="88"/>
    </row>
    <row r="19" spans="1:7" ht="12" customHeight="1">
      <c r="A19" s="260" t="s">
        <v>78</v>
      </c>
      <c r="B19" s="260"/>
      <c r="C19" s="260"/>
      <c r="D19" s="88"/>
      <c r="E19" s="247" t="s">
        <v>79</v>
      </c>
      <c r="F19" s="248"/>
      <c r="G19" s="88"/>
    </row>
    <row r="20" spans="1:7" ht="12" customHeight="1">
      <c r="A20" s="256" t="s">
        <v>112</v>
      </c>
      <c r="B20" s="256"/>
      <c r="C20" s="256"/>
      <c r="D20" s="88">
        <f>+'5.2. Óvoda M-F.bev.'!G26</f>
        <v>434186</v>
      </c>
      <c r="E20" s="257" t="s">
        <v>59</v>
      </c>
      <c r="F20" s="258"/>
      <c r="G20" s="88"/>
    </row>
    <row r="21" spans="1:7" ht="12" customHeight="1">
      <c r="A21" s="251" t="s">
        <v>56</v>
      </c>
      <c r="B21" s="251"/>
      <c r="C21" s="251"/>
      <c r="D21" s="88"/>
      <c r="E21" s="247" t="s">
        <v>58</v>
      </c>
      <c r="F21" s="248"/>
      <c r="G21" s="88"/>
    </row>
    <row r="22" spans="1:7" ht="12" customHeight="1">
      <c r="A22" s="251" t="s">
        <v>57</v>
      </c>
      <c r="B22" s="251"/>
      <c r="C22" s="251"/>
      <c r="D22" s="88"/>
      <c r="E22" s="252"/>
      <c r="F22" s="253"/>
      <c r="G22" s="88"/>
    </row>
    <row r="23" spans="1:7" s="31" customFormat="1" ht="12" customHeight="1">
      <c r="A23" s="254" t="s">
        <v>61</v>
      </c>
      <c r="B23" s="254"/>
      <c r="C23" s="254"/>
      <c r="D23" s="89">
        <f>SUM(D18:D22)</f>
        <v>434186</v>
      </c>
      <c r="E23" s="249" t="s">
        <v>62</v>
      </c>
      <c r="F23" s="250"/>
      <c r="G23" s="89">
        <f>SUM(G18:G22)</f>
        <v>0</v>
      </c>
    </row>
    <row r="24" spans="1:7" ht="12" customHeight="1">
      <c r="A24" s="277"/>
      <c r="B24" s="277"/>
      <c r="C24" s="277"/>
      <c r="D24" s="88"/>
      <c r="E24" s="261"/>
      <c r="F24" s="262"/>
      <c r="G24" s="88"/>
    </row>
    <row r="25" spans="1:7" s="31" customFormat="1" ht="12" customHeight="1">
      <c r="A25" s="254" t="s">
        <v>63</v>
      </c>
      <c r="B25" s="254"/>
      <c r="C25" s="254"/>
      <c r="D25" s="89">
        <f>+D17+D23</f>
        <v>521081</v>
      </c>
      <c r="E25" s="249" t="s">
        <v>64</v>
      </c>
      <c r="F25" s="250"/>
      <c r="G25" s="89">
        <f>+G23+G17</f>
        <v>521081</v>
      </c>
    </row>
    <row r="26" spans="1:7" ht="12" customHeight="1">
      <c r="A26" s="251"/>
      <c r="B26" s="251"/>
      <c r="C26" s="251"/>
      <c r="D26" s="88"/>
      <c r="E26" s="247"/>
      <c r="F26" s="248"/>
      <c r="G26" s="88"/>
    </row>
    <row r="27" spans="1:7" ht="12" customHeight="1">
      <c r="A27" s="251" t="s">
        <v>22</v>
      </c>
      <c r="B27" s="251"/>
      <c r="C27" s="251"/>
      <c r="D27" s="88"/>
      <c r="E27" s="247" t="s">
        <v>42</v>
      </c>
      <c r="F27" s="248"/>
      <c r="G27" s="88"/>
    </row>
    <row r="28" spans="1:7" ht="12" customHeight="1">
      <c r="A28" s="267" t="s">
        <v>121</v>
      </c>
      <c r="B28" s="267"/>
      <c r="C28" s="267"/>
      <c r="D28" s="88"/>
      <c r="E28" s="247" t="s">
        <v>43</v>
      </c>
      <c r="F28" s="248"/>
      <c r="G28" s="88"/>
    </row>
    <row r="29" spans="1:7" ht="12" customHeight="1">
      <c r="A29" s="251" t="s">
        <v>111</v>
      </c>
      <c r="B29" s="251"/>
      <c r="C29" s="251"/>
      <c r="D29" s="88"/>
      <c r="E29" s="247" t="s">
        <v>38</v>
      </c>
      <c r="F29" s="248"/>
      <c r="G29" s="88"/>
    </row>
    <row r="30" spans="1:7" ht="12" customHeight="1">
      <c r="A30" s="251" t="s">
        <v>23</v>
      </c>
      <c r="B30" s="251"/>
      <c r="C30" s="251"/>
      <c r="D30" s="88"/>
      <c r="E30" s="247"/>
      <c r="F30" s="248"/>
      <c r="G30" s="88"/>
    </row>
    <row r="31" spans="1:7" ht="12" customHeight="1">
      <c r="A31" s="251"/>
      <c r="B31" s="251"/>
      <c r="C31" s="251"/>
      <c r="D31" s="88"/>
      <c r="E31" s="247" t="s">
        <v>168</v>
      </c>
      <c r="F31" s="248"/>
      <c r="G31" s="88"/>
    </row>
    <row r="32" spans="1:7" ht="12" customHeight="1">
      <c r="A32" s="251"/>
      <c r="B32" s="251"/>
      <c r="C32" s="251"/>
      <c r="D32" s="88"/>
      <c r="E32" s="247" t="s">
        <v>77</v>
      </c>
      <c r="F32" s="248"/>
      <c r="G32" s="88"/>
    </row>
    <row r="33" spans="1:7" ht="12" customHeight="1">
      <c r="A33" s="264"/>
      <c r="B33" s="264"/>
      <c r="C33" s="264"/>
      <c r="D33" s="88"/>
      <c r="E33" s="252"/>
      <c r="F33" s="253"/>
      <c r="G33" s="88"/>
    </row>
    <row r="34" spans="1:7" ht="12" customHeight="1">
      <c r="A34" s="251"/>
      <c r="B34" s="251"/>
      <c r="C34" s="251"/>
      <c r="D34" s="88"/>
      <c r="E34" s="247"/>
      <c r="F34" s="248"/>
      <c r="G34" s="88"/>
    </row>
    <row r="35" spans="1:7" s="31" customFormat="1" ht="12" customHeight="1">
      <c r="A35" s="254" t="s">
        <v>65</v>
      </c>
      <c r="B35" s="254"/>
      <c r="C35" s="254"/>
      <c r="D35" s="89">
        <f>SUM(D27:D30)</f>
        <v>0</v>
      </c>
      <c r="E35" s="249" t="s">
        <v>66</v>
      </c>
      <c r="F35" s="250"/>
      <c r="G35" s="89">
        <f>SUM(G27:G32)</f>
        <v>0</v>
      </c>
    </row>
    <row r="36" spans="1:7" ht="12" customHeight="1">
      <c r="A36" s="260" t="s">
        <v>50</v>
      </c>
      <c r="B36" s="260"/>
      <c r="C36" s="260"/>
      <c r="D36" s="88"/>
      <c r="E36" s="247" t="s">
        <v>51</v>
      </c>
      <c r="F36" s="248"/>
      <c r="G36" s="88"/>
    </row>
    <row r="37" spans="1:7" ht="12" customHeight="1">
      <c r="A37" s="260" t="s">
        <v>78</v>
      </c>
      <c r="B37" s="260"/>
      <c r="C37" s="260"/>
      <c r="D37" s="88"/>
      <c r="E37" s="268" t="s">
        <v>67</v>
      </c>
      <c r="F37" s="270"/>
      <c r="G37" s="88"/>
    </row>
    <row r="38" spans="1:7" ht="12" customHeight="1">
      <c r="A38" s="256" t="s">
        <v>112</v>
      </c>
      <c r="B38" s="256"/>
      <c r="C38" s="256"/>
      <c r="D38" s="88"/>
      <c r="E38" s="257" t="s">
        <v>59</v>
      </c>
      <c r="F38" s="258"/>
      <c r="G38" s="88"/>
    </row>
    <row r="39" spans="1:7" ht="12" customHeight="1">
      <c r="A39" s="251" t="s">
        <v>56</v>
      </c>
      <c r="B39" s="251"/>
      <c r="C39" s="251"/>
      <c r="D39" s="185"/>
      <c r="E39" s="247" t="s">
        <v>68</v>
      </c>
      <c r="F39" s="248"/>
      <c r="G39" s="88"/>
    </row>
    <row r="40" spans="1:7" ht="12" customHeight="1">
      <c r="A40" s="251" t="s">
        <v>86</v>
      </c>
      <c r="B40" s="251"/>
      <c r="C40" s="251"/>
      <c r="D40" s="88"/>
      <c r="E40" s="247" t="s">
        <v>60</v>
      </c>
      <c r="F40" s="248"/>
      <c r="G40" s="88"/>
    </row>
    <row r="41" spans="1:7" s="31" customFormat="1" ht="12" customHeight="1">
      <c r="A41" s="254" t="s">
        <v>69</v>
      </c>
      <c r="B41" s="254"/>
      <c r="C41" s="254"/>
      <c r="D41" s="89">
        <f>SUM(D36:D40)</f>
        <v>0</v>
      </c>
      <c r="E41" s="249" t="s">
        <v>70</v>
      </c>
      <c r="F41" s="250"/>
      <c r="G41" s="89">
        <f>SUM(G36:G40)</f>
        <v>0</v>
      </c>
    </row>
    <row r="42" spans="1:7" ht="12" customHeight="1">
      <c r="A42" s="259"/>
      <c r="B42" s="259"/>
      <c r="C42" s="259"/>
      <c r="D42" s="88"/>
      <c r="E42" s="42"/>
      <c r="F42" s="43"/>
      <c r="G42" s="88"/>
    </row>
    <row r="43" spans="1:7" s="31" customFormat="1" ht="12" customHeight="1">
      <c r="A43" s="254" t="s">
        <v>71</v>
      </c>
      <c r="B43" s="254"/>
      <c r="C43" s="254"/>
      <c r="D43" s="89">
        <f>+D35+D41</f>
        <v>0</v>
      </c>
      <c r="E43" s="249" t="s">
        <v>72</v>
      </c>
      <c r="F43" s="250"/>
      <c r="G43" s="89">
        <f>+G35+G41</f>
        <v>0</v>
      </c>
    </row>
    <row r="44" spans="1:7" ht="12" customHeight="1">
      <c r="A44" s="256"/>
      <c r="B44" s="256"/>
      <c r="C44" s="256"/>
      <c r="D44" s="88"/>
      <c r="E44" s="252"/>
      <c r="F44" s="253"/>
      <c r="G44" s="88"/>
    </row>
    <row r="45" spans="1:7" s="31" customFormat="1" ht="12.75" customHeight="1">
      <c r="A45" s="255" t="s">
        <v>73</v>
      </c>
      <c r="B45" s="255"/>
      <c r="C45" s="255"/>
      <c r="D45" s="89">
        <f>+D25+D43</f>
        <v>521081</v>
      </c>
      <c r="E45" s="255" t="s">
        <v>74</v>
      </c>
      <c r="F45" s="255"/>
      <c r="G45" s="89">
        <f>+G43+G25</f>
        <v>521081</v>
      </c>
    </row>
  </sheetData>
  <mergeCells count="85">
    <mergeCell ref="A45:C45"/>
    <mergeCell ref="E45:F45"/>
    <mergeCell ref="A39:C39"/>
    <mergeCell ref="E39:F39"/>
    <mergeCell ref="A40:C40"/>
    <mergeCell ref="E40:F40"/>
    <mergeCell ref="A41:C41"/>
    <mergeCell ref="E41:F41"/>
    <mergeCell ref="A42:C42"/>
    <mergeCell ref="A43:C43"/>
    <mergeCell ref="E43:F43"/>
    <mergeCell ref="A44:C44"/>
    <mergeCell ref="E44:F44"/>
    <mergeCell ref="A36:C36"/>
    <mergeCell ref="E36:F36"/>
    <mergeCell ref="A37:C37"/>
    <mergeCell ref="E37:F37"/>
    <mergeCell ref="A38:C38"/>
    <mergeCell ref="E38:F38"/>
    <mergeCell ref="A33:C33"/>
    <mergeCell ref="E33:F33"/>
    <mergeCell ref="A34:C34"/>
    <mergeCell ref="E34:F34"/>
    <mergeCell ref="A35:C35"/>
    <mergeCell ref="E35:F35"/>
    <mergeCell ref="A30:C30"/>
    <mergeCell ref="E30:F30"/>
    <mergeCell ref="A31:C31"/>
    <mergeCell ref="E31:F31"/>
    <mergeCell ref="A32:C32"/>
    <mergeCell ref="E32:F32"/>
    <mergeCell ref="A27:C27"/>
    <mergeCell ref="E27:F27"/>
    <mergeCell ref="A28:C28"/>
    <mergeCell ref="E28:F28"/>
    <mergeCell ref="A29:C29"/>
    <mergeCell ref="E29:F29"/>
    <mergeCell ref="A24:C24"/>
    <mergeCell ref="E24:F24"/>
    <mergeCell ref="A25:C25"/>
    <mergeCell ref="E25:F25"/>
    <mergeCell ref="A26:C26"/>
    <mergeCell ref="E26:F26"/>
    <mergeCell ref="A21:C21"/>
    <mergeCell ref="E21:F21"/>
    <mergeCell ref="A22:C22"/>
    <mergeCell ref="E22:F22"/>
    <mergeCell ref="A23:C23"/>
    <mergeCell ref="E23:F23"/>
    <mergeCell ref="A18:C18"/>
    <mergeCell ref="E18:F18"/>
    <mergeCell ref="A19:C19"/>
    <mergeCell ref="E19:F19"/>
    <mergeCell ref="A20:C20"/>
    <mergeCell ref="E20:F20"/>
    <mergeCell ref="A15:C15"/>
    <mergeCell ref="E15:F15"/>
    <mergeCell ref="A16:C16"/>
    <mergeCell ref="E16:F16"/>
    <mergeCell ref="A17:C17"/>
    <mergeCell ref="E17:F17"/>
    <mergeCell ref="A12:C12"/>
    <mergeCell ref="E12:F12"/>
    <mergeCell ref="A13:C13"/>
    <mergeCell ref="E13:F13"/>
    <mergeCell ref="A14:C14"/>
    <mergeCell ref="E14:F14"/>
    <mergeCell ref="A9:C9"/>
    <mergeCell ref="E9:F9"/>
    <mergeCell ref="A10:C10"/>
    <mergeCell ref="E10:F10"/>
    <mergeCell ref="A11:C11"/>
    <mergeCell ref="E11:F11"/>
    <mergeCell ref="A6:C6"/>
    <mergeCell ref="E6:F6"/>
    <mergeCell ref="A7:C7"/>
    <mergeCell ref="E7:F7"/>
    <mergeCell ref="A8:C8"/>
    <mergeCell ref="E8:F8"/>
    <mergeCell ref="A2:G2"/>
    <mergeCell ref="A3:G3"/>
    <mergeCell ref="A4:C4"/>
    <mergeCell ref="E4:F4"/>
    <mergeCell ref="A5:D5"/>
    <mergeCell ref="E5:G5"/>
  </mergeCells>
  <printOptions horizontalCentered="1"/>
  <pageMargins left="0.59055118110236227" right="0.43307086614173229" top="0.15748031496062992" bottom="0.27559055118110237" header="0.47244094488188981" footer="0.27559055118110237"/>
  <pageSetup paperSize="9" orientation="landscape" horizontalDpi="300" verticalDpi="300" r:id="rId1"/>
  <headerFooter alignWithMargins="0">
    <oddFooter>&amp;LVeresegyház, 2013. Február 07.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>
  <dimension ref="A1:O47"/>
  <sheetViews>
    <sheetView workbookViewId="0">
      <selection activeCell="A2" sqref="A2:E2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176</v>
      </c>
      <c r="B1" s="349"/>
      <c r="C1" s="349"/>
      <c r="D1" s="349"/>
      <c r="E1" s="349"/>
    </row>
    <row r="2" spans="1:15" ht="18" customHeight="1">
      <c r="A2" s="278" t="s">
        <v>181</v>
      </c>
      <c r="B2" s="278"/>
      <c r="C2" s="278"/>
      <c r="D2" s="278"/>
      <c r="E2" s="278"/>
      <c r="F2" s="3"/>
      <c r="G2" s="1"/>
    </row>
    <row r="3" spans="1:15" ht="12.75" customHeight="1">
      <c r="A3" s="200"/>
      <c r="B3" s="200"/>
      <c r="C3" s="200"/>
      <c r="D3" s="200"/>
      <c r="E3" s="200"/>
      <c r="F3" s="3"/>
      <c r="G3" s="1"/>
    </row>
    <row r="4" spans="1:15" ht="14.25" customHeight="1">
      <c r="A4" s="30" t="s">
        <v>186</v>
      </c>
      <c r="B4" s="277" t="s">
        <v>294</v>
      </c>
      <c r="C4" s="277"/>
      <c r="D4" s="277"/>
      <c r="E4" s="277"/>
      <c r="F4" s="3"/>
      <c r="G4" s="1"/>
    </row>
    <row r="5" spans="1:15" ht="38.25" customHeight="1">
      <c r="A5" s="40" t="s">
        <v>184</v>
      </c>
      <c r="B5" s="63"/>
      <c r="C5" s="63"/>
      <c r="D5" s="63"/>
      <c r="E5" s="64" t="s">
        <v>2</v>
      </c>
      <c r="F5" s="3"/>
      <c r="G5" s="6"/>
    </row>
    <row r="6" spans="1:15" ht="15" customHeight="1">
      <c r="A6" s="326" t="s">
        <v>7</v>
      </c>
      <c r="B6" s="287" t="s">
        <v>174</v>
      </c>
      <c r="C6" s="287" t="s">
        <v>133</v>
      </c>
      <c r="D6" s="287" t="s">
        <v>180</v>
      </c>
      <c r="E6" s="287" t="s">
        <v>9</v>
      </c>
    </row>
    <row r="7" spans="1:15" ht="18.75" customHeight="1">
      <c r="A7" s="327"/>
      <c r="B7" s="288"/>
      <c r="C7" s="288"/>
      <c r="D7" s="357"/>
      <c r="E7" s="288"/>
    </row>
    <row r="8" spans="1:15" ht="13.5" customHeight="1">
      <c r="A8" s="196" t="s">
        <v>32</v>
      </c>
      <c r="B8" s="88">
        <f>+'9.1.1.GAMESZ M-F.kiad köt.'!V9</f>
        <v>202401</v>
      </c>
      <c r="C8" s="88">
        <f>+'9.1.2.GAMESZ M-F.kiad.önk.'!K9</f>
        <v>115286</v>
      </c>
      <c r="D8" s="88"/>
      <c r="E8" s="88">
        <f>SUM(B8:D8)</f>
        <v>317687</v>
      </c>
      <c r="F8" s="2"/>
      <c r="G8" s="2"/>
      <c r="I8" s="2"/>
      <c r="J8" s="2"/>
      <c r="K8" s="2"/>
      <c r="L8" s="2"/>
      <c r="M8" s="2"/>
      <c r="O8" s="2"/>
    </row>
    <row r="9" spans="1:15" ht="13.5" customHeight="1">
      <c r="A9" s="198" t="s">
        <v>37</v>
      </c>
      <c r="B9" s="88">
        <f>+'9.1.1.GAMESZ M-F.kiad köt.'!V10</f>
        <v>52147</v>
      </c>
      <c r="C9" s="88">
        <f>+'9.1.2.GAMESZ M-F.kiad.önk.'!K10</f>
        <v>30613</v>
      </c>
      <c r="D9" s="88"/>
      <c r="E9" s="88">
        <f t="shared" ref="E9:E27" si="0">SUM(B9:D9)</f>
        <v>82760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96" t="s">
        <v>33</v>
      </c>
      <c r="B10" s="88">
        <f>+'9.1.1.GAMESZ M-F.kiad köt.'!V11</f>
        <v>529874</v>
      </c>
      <c r="C10" s="88">
        <f>+'9.1.2.GAMESZ M-F.kiad.önk.'!K11</f>
        <v>181232</v>
      </c>
      <c r="D10" s="88"/>
      <c r="E10" s="88">
        <f t="shared" si="0"/>
        <v>711106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5" t="s">
        <v>34</v>
      </c>
      <c r="B11" s="88">
        <f>+'9.1.1.GAMESZ M-F.kiad köt.'!V12</f>
        <v>0</v>
      </c>
      <c r="C11" s="88">
        <f>+'9.1.2.GAMESZ M-F.kiad.önk.'!K12</f>
        <v>0</v>
      </c>
      <c r="D11" s="88"/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96" t="s">
        <v>45</v>
      </c>
      <c r="B12" s="88">
        <f>+'9.1.1.GAMESZ M-F.kiad köt.'!V13</f>
        <v>4273</v>
      </c>
      <c r="C12" s="88">
        <f>+'9.1.2.GAMESZ M-F.kiad.önk.'!K13</f>
        <v>9276</v>
      </c>
      <c r="D12" s="88"/>
      <c r="E12" s="88">
        <f t="shared" si="0"/>
        <v>13549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96" t="s">
        <v>162</v>
      </c>
      <c r="B13" s="88">
        <f>+'9.1.1.GAMESZ M-F.kiad köt.'!V14</f>
        <v>0</v>
      </c>
      <c r="C13" s="88">
        <f>+'9.1.2.GAMESZ M-F.kiad.önk.'!K14</f>
        <v>0</v>
      </c>
      <c r="D13" s="88"/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97" t="s">
        <v>39</v>
      </c>
      <c r="B14" s="88">
        <f>+'9.1.1.GAMESZ M-F.kiad köt.'!V15</f>
        <v>0</v>
      </c>
      <c r="C14" s="88">
        <f>+'9.1.2.GAMESZ M-F.kiad.önk.'!K15</f>
        <v>0</v>
      </c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203" t="s">
        <v>44</v>
      </c>
      <c r="B15" s="88">
        <f>+'9.1.1.GAMESZ M-F.kiad köt.'!V16</f>
        <v>0</v>
      </c>
      <c r="C15" s="88">
        <f>+'9.1.2.GAMESZ M-F.kiad.önk.'!K16</f>
        <v>0</v>
      </c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5" t="s">
        <v>163</v>
      </c>
      <c r="B16" s="88">
        <f>+'9.1.1.GAMESZ M-F.kiad köt.'!V17</f>
        <v>0</v>
      </c>
      <c r="C16" s="88">
        <f>+'9.1.2.GAMESZ M-F.kiad.önk.'!K17</f>
        <v>0</v>
      </c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164</v>
      </c>
      <c r="B17" s="88">
        <f>+'9.1.1.GAMESZ M-F.kiad köt.'!V18</f>
        <v>0</v>
      </c>
      <c r="C17" s="88">
        <f>+'9.1.2.GAMESZ M-F.kiad.önk.'!K18</f>
        <v>0</v>
      </c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/>
      <c r="B18" s="88"/>
      <c r="C18" s="88"/>
      <c r="D18" s="88"/>
      <c r="E18" s="88"/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79" t="s">
        <v>166</v>
      </c>
      <c r="B19" s="88">
        <f>+'9.1.1.GAMESZ M-F.kiad köt.'!V20</f>
        <v>0</v>
      </c>
      <c r="C19" s="88">
        <f>+'9.1.2.GAMESZ M-F.kiad.önk.'!K20</f>
        <v>0</v>
      </c>
      <c r="D19" s="88"/>
      <c r="E19" s="88">
        <f t="shared" si="0"/>
        <v>0</v>
      </c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167</v>
      </c>
      <c r="B20" s="88">
        <f>+'9.1.1.GAMESZ M-F.kiad köt.'!V21</f>
        <v>0</v>
      </c>
      <c r="C20" s="88">
        <f>+'9.1.2.GAMESZ M-F.kiad.önk.'!K21</f>
        <v>0</v>
      </c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s="31" customFormat="1" ht="13.5" customHeight="1">
      <c r="A21" s="16" t="s">
        <v>48</v>
      </c>
      <c r="B21" s="89">
        <f>+'9.1.1.GAMESZ M-F.kiad köt.'!V22</f>
        <v>788695</v>
      </c>
      <c r="C21" s="89">
        <f>+'9.1.2.GAMESZ M-F.kiad.önk.'!K22</f>
        <v>336407</v>
      </c>
      <c r="D21" s="89"/>
      <c r="E21" s="89">
        <f t="shared" si="0"/>
        <v>1125102</v>
      </c>
      <c r="F21" s="187"/>
      <c r="G21" s="187"/>
      <c r="I21" s="187"/>
      <c r="J21" s="187"/>
      <c r="K21" s="187"/>
      <c r="L21" s="187"/>
      <c r="M21" s="187"/>
      <c r="O21" s="187"/>
    </row>
    <row r="22" spans="1:15" ht="13.5" customHeight="1">
      <c r="A22" s="53"/>
      <c r="B22" s="88"/>
      <c r="C22" s="88"/>
      <c r="D22" s="88"/>
      <c r="E22" s="88"/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49" t="s">
        <v>51</v>
      </c>
      <c r="B23" s="88">
        <f>+'9.1.1.GAMESZ M-F.kiad köt.'!V24</f>
        <v>0</v>
      </c>
      <c r="C23" s="88">
        <f>+'9.1.2.GAMESZ M-F.kiad.önk.'!K24</f>
        <v>0</v>
      </c>
      <c r="D23" s="88"/>
      <c r="E23" s="88">
        <f t="shared" si="0"/>
        <v>0</v>
      </c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51"/>
      <c r="B24" s="88"/>
      <c r="C24" s="88"/>
      <c r="D24" s="88"/>
      <c r="E24" s="88"/>
      <c r="F24" s="2"/>
      <c r="G24" s="2"/>
      <c r="I24" s="2"/>
      <c r="J24" s="2"/>
      <c r="K24" s="2"/>
      <c r="L24" s="2"/>
      <c r="M24" s="2"/>
      <c r="O24" s="2"/>
    </row>
    <row r="25" spans="1:15" s="31" customFormat="1" ht="13.5" customHeight="1">
      <c r="A25" s="52" t="s">
        <v>62</v>
      </c>
      <c r="B25" s="89">
        <f>+'9.1.1.GAMESZ M-F.kiad köt.'!V26</f>
        <v>0</v>
      </c>
      <c r="C25" s="89">
        <f>+'9.1.2.GAMESZ M-F.kiad.önk.'!K26</f>
        <v>0</v>
      </c>
      <c r="D25" s="89"/>
      <c r="E25" s="89">
        <f t="shared" si="0"/>
        <v>0</v>
      </c>
      <c r="F25" s="187"/>
      <c r="G25" s="187"/>
      <c r="I25" s="187"/>
      <c r="J25" s="187"/>
      <c r="K25" s="187"/>
      <c r="L25" s="187"/>
      <c r="M25" s="187"/>
      <c r="O25" s="187"/>
    </row>
    <row r="26" spans="1:15">
      <c r="A26" s="52"/>
      <c r="B26" s="88"/>
      <c r="C26" s="88"/>
      <c r="D26" s="88"/>
      <c r="E26" s="88"/>
      <c r="F26" s="2"/>
      <c r="G26" s="2"/>
      <c r="I26" s="2"/>
      <c r="J26" s="2"/>
      <c r="K26" s="2"/>
      <c r="L26" s="2"/>
      <c r="M26" s="2"/>
      <c r="O26" s="2"/>
    </row>
    <row r="27" spans="1:15" s="31" customFormat="1" ht="13.5" customHeight="1">
      <c r="A27" s="30" t="s">
        <v>64</v>
      </c>
      <c r="B27" s="89">
        <f>+'9.1.1.GAMESZ M-F.kiad köt.'!V28</f>
        <v>788695</v>
      </c>
      <c r="C27" s="89">
        <f>+'9.1.2.GAMESZ M-F.kiad.önk.'!K28</f>
        <v>336407</v>
      </c>
      <c r="D27" s="89"/>
      <c r="E27" s="89">
        <f t="shared" si="0"/>
        <v>1125102</v>
      </c>
      <c r="F27" s="187"/>
      <c r="G27" s="187"/>
      <c r="I27" s="187"/>
      <c r="J27" s="187"/>
      <c r="K27" s="187"/>
      <c r="L27" s="187"/>
      <c r="M27" s="187"/>
      <c r="O27" s="187"/>
    </row>
    <row r="28" spans="1:15" ht="13.5" customHeight="1">
      <c r="A28" s="60"/>
      <c r="B28" s="60"/>
      <c r="C28" s="38"/>
      <c r="D28" s="38"/>
      <c r="E28" s="38"/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59" t="s">
        <v>185</v>
      </c>
      <c r="B29" s="59"/>
      <c r="C29" s="38"/>
      <c r="D29" s="38"/>
      <c r="E29" s="83" t="s">
        <v>2</v>
      </c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199" t="s">
        <v>42</v>
      </c>
      <c r="B30" s="88">
        <f>+'9.1.1.GAMESZ M-F.kiad köt.'!V31</f>
        <v>0</v>
      </c>
      <c r="C30" s="88">
        <f>+'9.1.2.GAMESZ M-F.kiad.önk.'!K31</f>
        <v>0</v>
      </c>
      <c r="D30" s="179"/>
      <c r="E30" s="88">
        <f>SUM(B30:D30)</f>
        <v>0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49" t="s">
        <v>43</v>
      </c>
      <c r="B31" s="88">
        <f>+'9.1.1.GAMESZ M-F.kiad köt.'!V32</f>
        <v>0</v>
      </c>
      <c r="C31" s="88">
        <f>+'9.1.2.GAMESZ M-F.kiad.önk.'!K32</f>
        <v>0</v>
      </c>
      <c r="D31" s="179"/>
      <c r="E31" s="88">
        <f t="shared" ref="E31:E47" si="1">SUM(B31:D31)</f>
        <v>0</v>
      </c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196" t="s">
        <v>46</v>
      </c>
      <c r="B32" s="88">
        <f>+'9.1.1.GAMESZ M-F.kiad köt.'!V33</f>
        <v>0</v>
      </c>
      <c r="C32" s="88">
        <f>+'9.1.2.GAMESZ M-F.kiad.önk.'!K33</f>
        <v>17754</v>
      </c>
      <c r="D32" s="179"/>
      <c r="E32" s="88">
        <f t="shared" si="1"/>
        <v>17754</v>
      </c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96" t="s">
        <v>162</v>
      </c>
      <c r="B33" s="88">
        <f>+'9.1.1.GAMESZ M-F.kiad köt.'!V34</f>
        <v>0</v>
      </c>
      <c r="C33" s="88">
        <f>+'9.1.2.GAMESZ M-F.kiad.önk.'!K34</f>
        <v>17754</v>
      </c>
      <c r="D33" s="179"/>
      <c r="E33" s="88">
        <f t="shared" si="1"/>
        <v>17754</v>
      </c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97" t="s">
        <v>36</v>
      </c>
      <c r="B34" s="88">
        <f>+'9.1.1.GAMESZ M-F.kiad köt.'!V35</f>
        <v>0</v>
      </c>
      <c r="C34" s="88">
        <f>+'9.1.2.GAMESZ M-F.kiad.önk.'!K35</f>
        <v>0</v>
      </c>
      <c r="D34" s="197"/>
      <c r="E34" s="88">
        <f t="shared" si="1"/>
        <v>0</v>
      </c>
      <c r="F34" s="2"/>
      <c r="G34" s="2"/>
      <c r="I34" s="2"/>
    </row>
    <row r="35" spans="1:15" ht="13.5" customHeight="1">
      <c r="A35" s="27"/>
      <c r="B35" s="88"/>
      <c r="C35" s="88"/>
      <c r="D35" s="197"/>
      <c r="E35" s="88"/>
      <c r="F35" s="2"/>
      <c r="G35" s="2"/>
      <c r="I35" s="2"/>
    </row>
    <row r="36" spans="1:15" ht="13.5" customHeight="1">
      <c r="A36" s="179" t="s">
        <v>169</v>
      </c>
      <c r="B36" s="88">
        <f>+'9.1.1.GAMESZ M-F.kiad köt.'!V37</f>
        <v>0</v>
      </c>
      <c r="C36" s="88">
        <f>+'9.1.2.GAMESZ M-F.kiad.önk.'!K37</f>
        <v>0</v>
      </c>
      <c r="D36" s="199"/>
      <c r="E36" s="88">
        <f t="shared" si="1"/>
        <v>0</v>
      </c>
      <c r="F36" s="2"/>
      <c r="G36" s="2"/>
      <c r="I36" s="2"/>
    </row>
    <row r="37" spans="1:15" ht="13.5" customHeight="1">
      <c r="A37" s="179" t="s">
        <v>170</v>
      </c>
      <c r="B37" s="88">
        <f>+'9.1.1.GAMESZ M-F.kiad köt.'!V38</f>
        <v>0</v>
      </c>
      <c r="C37" s="88">
        <f>+'9.1.2.GAMESZ M-F.kiad.önk.'!K38</f>
        <v>0</v>
      </c>
      <c r="D37" s="14"/>
      <c r="E37" s="88">
        <f t="shared" si="1"/>
        <v>0</v>
      </c>
      <c r="F37" s="2"/>
      <c r="G37" s="2"/>
      <c r="I37" s="2"/>
    </row>
    <row r="38" spans="1:15" ht="13.5" customHeight="1">
      <c r="A38" s="7"/>
      <c r="B38" s="88"/>
      <c r="C38" s="88"/>
      <c r="D38" s="25"/>
      <c r="E38" s="88"/>
      <c r="F38" s="2"/>
      <c r="G38" s="2"/>
      <c r="I38" s="2"/>
    </row>
    <row r="39" spans="1:15" s="31" customFormat="1" ht="13.5" customHeight="1">
      <c r="A39" s="30" t="s">
        <v>172</v>
      </c>
      <c r="B39" s="89">
        <f>+'9.1.1.GAMESZ M-F.kiad köt.'!V40</f>
        <v>0</v>
      </c>
      <c r="C39" s="89">
        <f>+'9.1.2.GAMESZ M-F.kiad.önk.'!K40</f>
        <v>17754</v>
      </c>
      <c r="D39" s="22"/>
      <c r="E39" s="89">
        <f t="shared" si="1"/>
        <v>17754</v>
      </c>
      <c r="F39" s="187"/>
      <c r="G39" s="187"/>
      <c r="I39" s="187"/>
    </row>
    <row r="40" spans="1:15" ht="13.5" customHeight="1">
      <c r="A40" s="24"/>
      <c r="B40" s="88"/>
      <c r="C40" s="88"/>
      <c r="D40" s="22"/>
      <c r="E40" s="88"/>
      <c r="F40" s="2"/>
      <c r="G40" s="2"/>
      <c r="I40" s="2"/>
    </row>
    <row r="41" spans="1:15" ht="13.5" customHeight="1">
      <c r="A41" s="199" t="s">
        <v>51</v>
      </c>
      <c r="B41" s="88">
        <f>+'9.1.1.GAMESZ M-F.kiad köt.'!V42</f>
        <v>0</v>
      </c>
      <c r="C41" s="88">
        <f>+'9.1.2.GAMESZ M-F.kiad.önk.'!K42</f>
        <v>0</v>
      </c>
      <c r="D41" s="22"/>
      <c r="E41" s="88">
        <f t="shared" si="1"/>
        <v>0</v>
      </c>
      <c r="F41" s="2"/>
      <c r="G41" s="2"/>
      <c r="I41" s="2"/>
    </row>
    <row r="42" spans="1:15" ht="13.5" customHeight="1">
      <c r="A42" s="57" t="s">
        <v>67</v>
      </c>
      <c r="B42" s="88">
        <f>+'9.1.1.GAMESZ M-F.kiad köt.'!V43</f>
        <v>0</v>
      </c>
      <c r="C42" s="88">
        <f>+'9.1.2.GAMESZ M-F.kiad.önk.'!K43</f>
        <v>0</v>
      </c>
      <c r="D42" s="22"/>
      <c r="E42" s="88">
        <f t="shared" si="1"/>
        <v>0</v>
      </c>
      <c r="F42" s="2"/>
      <c r="G42" s="2"/>
      <c r="I42" s="2"/>
    </row>
    <row r="43" spans="1:15" s="31" customFormat="1" ht="13.5" customHeight="1">
      <c r="A43" s="30" t="s">
        <v>70</v>
      </c>
      <c r="B43" s="89">
        <f>+'9.1.1.GAMESZ M-F.kiad köt.'!V44</f>
        <v>0</v>
      </c>
      <c r="C43" s="89">
        <f>+'9.1.2.GAMESZ M-F.kiad.önk.'!K44</f>
        <v>0</v>
      </c>
      <c r="D43" s="14"/>
      <c r="E43" s="89">
        <f t="shared" si="1"/>
        <v>0</v>
      </c>
    </row>
    <row r="44" spans="1:15" ht="13.5" customHeight="1">
      <c r="A44" s="56"/>
      <c r="B44" s="88"/>
      <c r="C44" s="88"/>
      <c r="D44" s="179"/>
      <c r="E44" s="88"/>
    </row>
    <row r="45" spans="1:15" s="31" customFormat="1" ht="13.5" customHeight="1">
      <c r="A45" s="30" t="s">
        <v>72</v>
      </c>
      <c r="B45" s="89">
        <f>+'9.1.1.GAMESZ M-F.kiad köt.'!V46</f>
        <v>0</v>
      </c>
      <c r="C45" s="89">
        <f>+'9.1.2.GAMESZ M-F.kiad.önk.'!K46</f>
        <v>17754</v>
      </c>
      <c r="D45" s="14"/>
      <c r="E45" s="89">
        <f t="shared" si="1"/>
        <v>17754</v>
      </c>
    </row>
    <row r="46" spans="1:15" ht="13.5" customHeight="1">
      <c r="A46" s="179"/>
      <c r="B46" s="88"/>
      <c r="C46" s="89"/>
      <c r="D46" s="179"/>
      <c r="E46" s="88"/>
    </row>
    <row r="47" spans="1:15" s="31" customFormat="1" ht="15" customHeight="1">
      <c r="A47" s="23" t="s">
        <v>173</v>
      </c>
      <c r="B47" s="89">
        <f>+'9.1.1.GAMESZ M-F.kiad köt.'!V48</f>
        <v>788695</v>
      </c>
      <c r="C47" s="89">
        <f>+'9.1.2.GAMESZ M-F.kiad.önk.'!K48</f>
        <v>354161</v>
      </c>
      <c r="D47" s="22"/>
      <c r="E47" s="89">
        <f t="shared" si="1"/>
        <v>1142856</v>
      </c>
    </row>
  </sheetData>
  <mergeCells count="8">
    <mergeCell ref="A1:E1"/>
    <mergeCell ref="A2:E2"/>
    <mergeCell ref="B4:E4"/>
    <mergeCell ref="A6:A7"/>
    <mergeCell ref="B6:B7"/>
    <mergeCell ref="C6:C7"/>
    <mergeCell ref="D6:D7"/>
    <mergeCell ref="E6:E7"/>
  </mergeCells>
  <printOptions horizontalCentered="1"/>
  <pageMargins left="0.51181102362204722" right="0.39370078740157483" top="0.75" bottom="0.31496062992125984" header="0.31496062992125984" footer="0.19685039370078741"/>
  <pageSetup paperSize="9" orientation="portrait" horizontalDpi="300" verticalDpi="300" r:id="rId1"/>
  <headerFooter alignWithMargins="0">
    <oddHeader>&amp;LGAZDASÁGI MŰSZAKI ELLÁTÓ SZERVEZET</oddHeader>
    <oddFooter>&amp;LVeresegyház, 2013. Február 07.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>
  <dimension ref="A1:AF48"/>
  <sheetViews>
    <sheetView topLeftCell="O1" workbookViewId="0">
      <selection activeCell="Y1" sqref="Y1"/>
    </sheetView>
  </sheetViews>
  <sheetFormatPr defaultRowHeight="12.75"/>
  <cols>
    <col min="1" max="1" width="41.42578125" customWidth="1"/>
    <col min="2" max="14" width="11.42578125" customWidth="1"/>
    <col min="15" max="15" width="13" customWidth="1"/>
    <col min="16" max="16" width="12.7109375" customWidth="1"/>
    <col min="17" max="17" width="11.42578125" customWidth="1"/>
    <col min="18" max="19" width="12.7109375" customWidth="1"/>
    <col min="20" max="20" width="14" customWidth="1"/>
    <col min="21" max="21" width="12.7109375" customWidth="1"/>
    <col min="22" max="22" width="12.140625" customWidth="1"/>
    <col min="23" max="23" width="10.140625" customWidth="1"/>
    <col min="24" max="24" width="9.85546875" customWidth="1"/>
    <col min="25" max="25" width="11.42578125" customWidth="1"/>
    <col min="26" max="26" width="10.140625" customWidth="1"/>
    <col min="27" max="28" width="10" customWidth="1"/>
    <col min="29" max="29" width="9.42578125" customWidth="1"/>
    <col min="30" max="30" width="10.140625" customWidth="1"/>
    <col min="31" max="31" width="11.42578125" customWidth="1"/>
    <col min="32" max="32" width="12.7109375" customWidth="1"/>
    <col min="255" max="255" width="41.42578125" customWidth="1"/>
    <col min="256" max="272" width="11.42578125" customWidth="1"/>
    <col min="273" max="277" width="12.7109375" customWidth="1"/>
    <col min="278" max="278" width="12.140625" customWidth="1"/>
    <col min="279" max="279" width="10.140625" customWidth="1"/>
    <col min="280" max="280" width="9.85546875" customWidth="1"/>
    <col min="281" max="281" width="11.42578125" customWidth="1"/>
    <col min="282" max="282" width="10.140625" customWidth="1"/>
    <col min="283" max="284" width="10" customWidth="1"/>
    <col min="285" max="285" width="9.42578125" customWidth="1"/>
    <col min="286" max="286" width="10.140625" customWidth="1"/>
    <col min="287" max="287" width="11.42578125" customWidth="1"/>
    <col min="288" max="288" width="12.7109375" customWidth="1"/>
    <col min="511" max="511" width="41.42578125" customWidth="1"/>
    <col min="512" max="528" width="11.42578125" customWidth="1"/>
    <col min="529" max="533" width="12.7109375" customWidth="1"/>
    <col min="534" max="534" width="12.140625" customWidth="1"/>
    <col min="535" max="535" width="10.140625" customWidth="1"/>
    <col min="536" max="536" width="9.85546875" customWidth="1"/>
    <col min="537" max="537" width="11.42578125" customWidth="1"/>
    <col min="538" max="538" width="10.140625" customWidth="1"/>
    <col min="539" max="540" width="10" customWidth="1"/>
    <col min="541" max="541" width="9.42578125" customWidth="1"/>
    <col min="542" max="542" width="10.140625" customWidth="1"/>
    <col min="543" max="543" width="11.42578125" customWidth="1"/>
    <col min="544" max="544" width="12.7109375" customWidth="1"/>
    <col min="767" max="767" width="41.42578125" customWidth="1"/>
    <col min="768" max="784" width="11.42578125" customWidth="1"/>
    <col min="785" max="789" width="12.7109375" customWidth="1"/>
    <col min="790" max="790" width="12.140625" customWidth="1"/>
    <col min="791" max="791" width="10.140625" customWidth="1"/>
    <col min="792" max="792" width="9.85546875" customWidth="1"/>
    <col min="793" max="793" width="11.42578125" customWidth="1"/>
    <col min="794" max="794" width="10.140625" customWidth="1"/>
    <col min="795" max="796" width="10" customWidth="1"/>
    <col min="797" max="797" width="9.42578125" customWidth="1"/>
    <col min="798" max="798" width="10.140625" customWidth="1"/>
    <col min="799" max="799" width="11.42578125" customWidth="1"/>
    <col min="800" max="800" width="12.7109375" customWidth="1"/>
    <col min="1023" max="1023" width="41.42578125" customWidth="1"/>
    <col min="1024" max="1040" width="11.42578125" customWidth="1"/>
    <col min="1041" max="1045" width="12.7109375" customWidth="1"/>
    <col min="1046" max="1046" width="12.140625" customWidth="1"/>
    <col min="1047" max="1047" width="10.140625" customWidth="1"/>
    <col min="1048" max="1048" width="9.85546875" customWidth="1"/>
    <col min="1049" max="1049" width="11.42578125" customWidth="1"/>
    <col min="1050" max="1050" width="10.140625" customWidth="1"/>
    <col min="1051" max="1052" width="10" customWidth="1"/>
    <col min="1053" max="1053" width="9.42578125" customWidth="1"/>
    <col min="1054" max="1054" width="10.140625" customWidth="1"/>
    <col min="1055" max="1055" width="11.42578125" customWidth="1"/>
    <col min="1056" max="1056" width="12.7109375" customWidth="1"/>
    <col min="1279" max="1279" width="41.42578125" customWidth="1"/>
    <col min="1280" max="1296" width="11.42578125" customWidth="1"/>
    <col min="1297" max="1301" width="12.7109375" customWidth="1"/>
    <col min="1302" max="1302" width="12.140625" customWidth="1"/>
    <col min="1303" max="1303" width="10.140625" customWidth="1"/>
    <col min="1304" max="1304" width="9.85546875" customWidth="1"/>
    <col min="1305" max="1305" width="11.42578125" customWidth="1"/>
    <col min="1306" max="1306" width="10.140625" customWidth="1"/>
    <col min="1307" max="1308" width="10" customWidth="1"/>
    <col min="1309" max="1309" width="9.42578125" customWidth="1"/>
    <col min="1310" max="1310" width="10.140625" customWidth="1"/>
    <col min="1311" max="1311" width="11.42578125" customWidth="1"/>
    <col min="1312" max="1312" width="12.7109375" customWidth="1"/>
    <col min="1535" max="1535" width="41.42578125" customWidth="1"/>
    <col min="1536" max="1552" width="11.42578125" customWidth="1"/>
    <col min="1553" max="1557" width="12.7109375" customWidth="1"/>
    <col min="1558" max="1558" width="12.140625" customWidth="1"/>
    <col min="1559" max="1559" width="10.140625" customWidth="1"/>
    <col min="1560" max="1560" width="9.85546875" customWidth="1"/>
    <col min="1561" max="1561" width="11.42578125" customWidth="1"/>
    <col min="1562" max="1562" width="10.140625" customWidth="1"/>
    <col min="1563" max="1564" width="10" customWidth="1"/>
    <col min="1565" max="1565" width="9.42578125" customWidth="1"/>
    <col min="1566" max="1566" width="10.140625" customWidth="1"/>
    <col min="1567" max="1567" width="11.42578125" customWidth="1"/>
    <col min="1568" max="1568" width="12.7109375" customWidth="1"/>
    <col min="1791" max="1791" width="41.42578125" customWidth="1"/>
    <col min="1792" max="1808" width="11.42578125" customWidth="1"/>
    <col min="1809" max="1813" width="12.7109375" customWidth="1"/>
    <col min="1814" max="1814" width="12.140625" customWidth="1"/>
    <col min="1815" max="1815" width="10.140625" customWidth="1"/>
    <col min="1816" max="1816" width="9.85546875" customWidth="1"/>
    <col min="1817" max="1817" width="11.42578125" customWidth="1"/>
    <col min="1818" max="1818" width="10.140625" customWidth="1"/>
    <col min="1819" max="1820" width="10" customWidth="1"/>
    <col min="1821" max="1821" width="9.42578125" customWidth="1"/>
    <col min="1822" max="1822" width="10.140625" customWidth="1"/>
    <col min="1823" max="1823" width="11.42578125" customWidth="1"/>
    <col min="1824" max="1824" width="12.7109375" customWidth="1"/>
    <col min="2047" max="2047" width="41.42578125" customWidth="1"/>
    <col min="2048" max="2064" width="11.42578125" customWidth="1"/>
    <col min="2065" max="2069" width="12.7109375" customWidth="1"/>
    <col min="2070" max="2070" width="12.140625" customWidth="1"/>
    <col min="2071" max="2071" width="10.140625" customWidth="1"/>
    <col min="2072" max="2072" width="9.85546875" customWidth="1"/>
    <col min="2073" max="2073" width="11.42578125" customWidth="1"/>
    <col min="2074" max="2074" width="10.140625" customWidth="1"/>
    <col min="2075" max="2076" width="10" customWidth="1"/>
    <col min="2077" max="2077" width="9.42578125" customWidth="1"/>
    <col min="2078" max="2078" width="10.140625" customWidth="1"/>
    <col min="2079" max="2079" width="11.42578125" customWidth="1"/>
    <col min="2080" max="2080" width="12.7109375" customWidth="1"/>
    <col min="2303" max="2303" width="41.42578125" customWidth="1"/>
    <col min="2304" max="2320" width="11.42578125" customWidth="1"/>
    <col min="2321" max="2325" width="12.7109375" customWidth="1"/>
    <col min="2326" max="2326" width="12.140625" customWidth="1"/>
    <col min="2327" max="2327" width="10.140625" customWidth="1"/>
    <col min="2328" max="2328" width="9.85546875" customWidth="1"/>
    <col min="2329" max="2329" width="11.42578125" customWidth="1"/>
    <col min="2330" max="2330" width="10.140625" customWidth="1"/>
    <col min="2331" max="2332" width="10" customWidth="1"/>
    <col min="2333" max="2333" width="9.42578125" customWidth="1"/>
    <col min="2334" max="2334" width="10.140625" customWidth="1"/>
    <col min="2335" max="2335" width="11.42578125" customWidth="1"/>
    <col min="2336" max="2336" width="12.7109375" customWidth="1"/>
    <col min="2559" max="2559" width="41.42578125" customWidth="1"/>
    <col min="2560" max="2576" width="11.42578125" customWidth="1"/>
    <col min="2577" max="2581" width="12.7109375" customWidth="1"/>
    <col min="2582" max="2582" width="12.140625" customWidth="1"/>
    <col min="2583" max="2583" width="10.140625" customWidth="1"/>
    <col min="2584" max="2584" width="9.85546875" customWidth="1"/>
    <col min="2585" max="2585" width="11.42578125" customWidth="1"/>
    <col min="2586" max="2586" width="10.140625" customWidth="1"/>
    <col min="2587" max="2588" width="10" customWidth="1"/>
    <col min="2589" max="2589" width="9.42578125" customWidth="1"/>
    <col min="2590" max="2590" width="10.140625" customWidth="1"/>
    <col min="2591" max="2591" width="11.42578125" customWidth="1"/>
    <col min="2592" max="2592" width="12.7109375" customWidth="1"/>
    <col min="2815" max="2815" width="41.42578125" customWidth="1"/>
    <col min="2816" max="2832" width="11.42578125" customWidth="1"/>
    <col min="2833" max="2837" width="12.7109375" customWidth="1"/>
    <col min="2838" max="2838" width="12.140625" customWidth="1"/>
    <col min="2839" max="2839" width="10.140625" customWidth="1"/>
    <col min="2840" max="2840" width="9.85546875" customWidth="1"/>
    <col min="2841" max="2841" width="11.42578125" customWidth="1"/>
    <col min="2842" max="2842" width="10.140625" customWidth="1"/>
    <col min="2843" max="2844" width="10" customWidth="1"/>
    <col min="2845" max="2845" width="9.42578125" customWidth="1"/>
    <col min="2846" max="2846" width="10.140625" customWidth="1"/>
    <col min="2847" max="2847" width="11.42578125" customWidth="1"/>
    <col min="2848" max="2848" width="12.7109375" customWidth="1"/>
    <col min="3071" max="3071" width="41.42578125" customWidth="1"/>
    <col min="3072" max="3088" width="11.42578125" customWidth="1"/>
    <col min="3089" max="3093" width="12.7109375" customWidth="1"/>
    <col min="3094" max="3094" width="12.140625" customWidth="1"/>
    <col min="3095" max="3095" width="10.140625" customWidth="1"/>
    <col min="3096" max="3096" width="9.85546875" customWidth="1"/>
    <col min="3097" max="3097" width="11.42578125" customWidth="1"/>
    <col min="3098" max="3098" width="10.140625" customWidth="1"/>
    <col min="3099" max="3100" width="10" customWidth="1"/>
    <col min="3101" max="3101" width="9.42578125" customWidth="1"/>
    <col min="3102" max="3102" width="10.140625" customWidth="1"/>
    <col min="3103" max="3103" width="11.42578125" customWidth="1"/>
    <col min="3104" max="3104" width="12.7109375" customWidth="1"/>
    <col min="3327" max="3327" width="41.42578125" customWidth="1"/>
    <col min="3328" max="3344" width="11.42578125" customWidth="1"/>
    <col min="3345" max="3349" width="12.7109375" customWidth="1"/>
    <col min="3350" max="3350" width="12.140625" customWidth="1"/>
    <col min="3351" max="3351" width="10.140625" customWidth="1"/>
    <col min="3352" max="3352" width="9.85546875" customWidth="1"/>
    <col min="3353" max="3353" width="11.42578125" customWidth="1"/>
    <col min="3354" max="3354" width="10.140625" customWidth="1"/>
    <col min="3355" max="3356" width="10" customWidth="1"/>
    <col min="3357" max="3357" width="9.42578125" customWidth="1"/>
    <col min="3358" max="3358" width="10.140625" customWidth="1"/>
    <col min="3359" max="3359" width="11.42578125" customWidth="1"/>
    <col min="3360" max="3360" width="12.7109375" customWidth="1"/>
    <col min="3583" max="3583" width="41.42578125" customWidth="1"/>
    <col min="3584" max="3600" width="11.42578125" customWidth="1"/>
    <col min="3601" max="3605" width="12.7109375" customWidth="1"/>
    <col min="3606" max="3606" width="12.140625" customWidth="1"/>
    <col min="3607" max="3607" width="10.140625" customWidth="1"/>
    <col min="3608" max="3608" width="9.85546875" customWidth="1"/>
    <col min="3609" max="3609" width="11.42578125" customWidth="1"/>
    <col min="3610" max="3610" width="10.140625" customWidth="1"/>
    <col min="3611" max="3612" width="10" customWidth="1"/>
    <col min="3613" max="3613" width="9.42578125" customWidth="1"/>
    <col min="3614" max="3614" width="10.140625" customWidth="1"/>
    <col min="3615" max="3615" width="11.42578125" customWidth="1"/>
    <col min="3616" max="3616" width="12.7109375" customWidth="1"/>
    <col min="3839" max="3839" width="41.42578125" customWidth="1"/>
    <col min="3840" max="3856" width="11.42578125" customWidth="1"/>
    <col min="3857" max="3861" width="12.7109375" customWidth="1"/>
    <col min="3862" max="3862" width="12.140625" customWidth="1"/>
    <col min="3863" max="3863" width="10.140625" customWidth="1"/>
    <col min="3864" max="3864" width="9.85546875" customWidth="1"/>
    <col min="3865" max="3865" width="11.42578125" customWidth="1"/>
    <col min="3866" max="3866" width="10.140625" customWidth="1"/>
    <col min="3867" max="3868" width="10" customWidth="1"/>
    <col min="3869" max="3869" width="9.42578125" customWidth="1"/>
    <col min="3870" max="3870" width="10.140625" customWidth="1"/>
    <col min="3871" max="3871" width="11.42578125" customWidth="1"/>
    <col min="3872" max="3872" width="12.7109375" customWidth="1"/>
    <col min="4095" max="4095" width="41.42578125" customWidth="1"/>
    <col min="4096" max="4112" width="11.42578125" customWidth="1"/>
    <col min="4113" max="4117" width="12.7109375" customWidth="1"/>
    <col min="4118" max="4118" width="12.140625" customWidth="1"/>
    <col min="4119" max="4119" width="10.140625" customWidth="1"/>
    <col min="4120" max="4120" width="9.85546875" customWidth="1"/>
    <col min="4121" max="4121" width="11.42578125" customWidth="1"/>
    <col min="4122" max="4122" width="10.140625" customWidth="1"/>
    <col min="4123" max="4124" width="10" customWidth="1"/>
    <col min="4125" max="4125" width="9.42578125" customWidth="1"/>
    <col min="4126" max="4126" width="10.140625" customWidth="1"/>
    <col min="4127" max="4127" width="11.42578125" customWidth="1"/>
    <col min="4128" max="4128" width="12.7109375" customWidth="1"/>
    <col min="4351" max="4351" width="41.42578125" customWidth="1"/>
    <col min="4352" max="4368" width="11.42578125" customWidth="1"/>
    <col min="4369" max="4373" width="12.7109375" customWidth="1"/>
    <col min="4374" max="4374" width="12.140625" customWidth="1"/>
    <col min="4375" max="4375" width="10.140625" customWidth="1"/>
    <col min="4376" max="4376" width="9.85546875" customWidth="1"/>
    <col min="4377" max="4377" width="11.42578125" customWidth="1"/>
    <col min="4378" max="4378" width="10.140625" customWidth="1"/>
    <col min="4379" max="4380" width="10" customWidth="1"/>
    <col min="4381" max="4381" width="9.42578125" customWidth="1"/>
    <col min="4382" max="4382" width="10.140625" customWidth="1"/>
    <col min="4383" max="4383" width="11.42578125" customWidth="1"/>
    <col min="4384" max="4384" width="12.7109375" customWidth="1"/>
    <col min="4607" max="4607" width="41.42578125" customWidth="1"/>
    <col min="4608" max="4624" width="11.42578125" customWidth="1"/>
    <col min="4625" max="4629" width="12.7109375" customWidth="1"/>
    <col min="4630" max="4630" width="12.140625" customWidth="1"/>
    <col min="4631" max="4631" width="10.140625" customWidth="1"/>
    <col min="4632" max="4632" width="9.85546875" customWidth="1"/>
    <col min="4633" max="4633" width="11.42578125" customWidth="1"/>
    <col min="4634" max="4634" width="10.140625" customWidth="1"/>
    <col min="4635" max="4636" width="10" customWidth="1"/>
    <col min="4637" max="4637" width="9.42578125" customWidth="1"/>
    <col min="4638" max="4638" width="10.140625" customWidth="1"/>
    <col min="4639" max="4639" width="11.42578125" customWidth="1"/>
    <col min="4640" max="4640" width="12.7109375" customWidth="1"/>
    <col min="4863" max="4863" width="41.42578125" customWidth="1"/>
    <col min="4864" max="4880" width="11.42578125" customWidth="1"/>
    <col min="4881" max="4885" width="12.7109375" customWidth="1"/>
    <col min="4886" max="4886" width="12.140625" customWidth="1"/>
    <col min="4887" max="4887" width="10.140625" customWidth="1"/>
    <col min="4888" max="4888" width="9.85546875" customWidth="1"/>
    <col min="4889" max="4889" width="11.42578125" customWidth="1"/>
    <col min="4890" max="4890" width="10.140625" customWidth="1"/>
    <col min="4891" max="4892" width="10" customWidth="1"/>
    <col min="4893" max="4893" width="9.42578125" customWidth="1"/>
    <col min="4894" max="4894" width="10.140625" customWidth="1"/>
    <col min="4895" max="4895" width="11.42578125" customWidth="1"/>
    <col min="4896" max="4896" width="12.7109375" customWidth="1"/>
    <col min="5119" max="5119" width="41.42578125" customWidth="1"/>
    <col min="5120" max="5136" width="11.42578125" customWidth="1"/>
    <col min="5137" max="5141" width="12.7109375" customWidth="1"/>
    <col min="5142" max="5142" width="12.140625" customWidth="1"/>
    <col min="5143" max="5143" width="10.140625" customWidth="1"/>
    <col min="5144" max="5144" width="9.85546875" customWidth="1"/>
    <col min="5145" max="5145" width="11.42578125" customWidth="1"/>
    <col min="5146" max="5146" width="10.140625" customWidth="1"/>
    <col min="5147" max="5148" width="10" customWidth="1"/>
    <col min="5149" max="5149" width="9.42578125" customWidth="1"/>
    <col min="5150" max="5150" width="10.140625" customWidth="1"/>
    <col min="5151" max="5151" width="11.42578125" customWidth="1"/>
    <col min="5152" max="5152" width="12.7109375" customWidth="1"/>
    <col min="5375" max="5375" width="41.42578125" customWidth="1"/>
    <col min="5376" max="5392" width="11.42578125" customWidth="1"/>
    <col min="5393" max="5397" width="12.7109375" customWidth="1"/>
    <col min="5398" max="5398" width="12.140625" customWidth="1"/>
    <col min="5399" max="5399" width="10.140625" customWidth="1"/>
    <col min="5400" max="5400" width="9.85546875" customWidth="1"/>
    <col min="5401" max="5401" width="11.42578125" customWidth="1"/>
    <col min="5402" max="5402" width="10.140625" customWidth="1"/>
    <col min="5403" max="5404" width="10" customWidth="1"/>
    <col min="5405" max="5405" width="9.42578125" customWidth="1"/>
    <col min="5406" max="5406" width="10.140625" customWidth="1"/>
    <col min="5407" max="5407" width="11.42578125" customWidth="1"/>
    <col min="5408" max="5408" width="12.7109375" customWidth="1"/>
    <col min="5631" max="5631" width="41.42578125" customWidth="1"/>
    <col min="5632" max="5648" width="11.42578125" customWidth="1"/>
    <col min="5649" max="5653" width="12.7109375" customWidth="1"/>
    <col min="5654" max="5654" width="12.140625" customWidth="1"/>
    <col min="5655" max="5655" width="10.140625" customWidth="1"/>
    <col min="5656" max="5656" width="9.85546875" customWidth="1"/>
    <col min="5657" max="5657" width="11.42578125" customWidth="1"/>
    <col min="5658" max="5658" width="10.140625" customWidth="1"/>
    <col min="5659" max="5660" width="10" customWidth="1"/>
    <col min="5661" max="5661" width="9.42578125" customWidth="1"/>
    <col min="5662" max="5662" width="10.140625" customWidth="1"/>
    <col min="5663" max="5663" width="11.42578125" customWidth="1"/>
    <col min="5664" max="5664" width="12.7109375" customWidth="1"/>
    <col min="5887" max="5887" width="41.42578125" customWidth="1"/>
    <col min="5888" max="5904" width="11.42578125" customWidth="1"/>
    <col min="5905" max="5909" width="12.7109375" customWidth="1"/>
    <col min="5910" max="5910" width="12.140625" customWidth="1"/>
    <col min="5911" max="5911" width="10.140625" customWidth="1"/>
    <col min="5912" max="5912" width="9.85546875" customWidth="1"/>
    <col min="5913" max="5913" width="11.42578125" customWidth="1"/>
    <col min="5914" max="5914" width="10.140625" customWidth="1"/>
    <col min="5915" max="5916" width="10" customWidth="1"/>
    <col min="5917" max="5917" width="9.42578125" customWidth="1"/>
    <col min="5918" max="5918" width="10.140625" customWidth="1"/>
    <col min="5919" max="5919" width="11.42578125" customWidth="1"/>
    <col min="5920" max="5920" width="12.7109375" customWidth="1"/>
    <col min="6143" max="6143" width="41.42578125" customWidth="1"/>
    <col min="6144" max="6160" width="11.42578125" customWidth="1"/>
    <col min="6161" max="6165" width="12.7109375" customWidth="1"/>
    <col min="6166" max="6166" width="12.140625" customWidth="1"/>
    <col min="6167" max="6167" width="10.140625" customWidth="1"/>
    <col min="6168" max="6168" width="9.85546875" customWidth="1"/>
    <col min="6169" max="6169" width="11.42578125" customWidth="1"/>
    <col min="6170" max="6170" width="10.140625" customWidth="1"/>
    <col min="6171" max="6172" width="10" customWidth="1"/>
    <col min="6173" max="6173" width="9.42578125" customWidth="1"/>
    <col min="6174" max="6174" width="10.140625" customWidth="1"/>
    <col min="6175" max="6175" width="11.42578125" customWidth="1"/>
    <col min="6176" max="6176" width="12.7109375" customWidth="1"/>
    <col min="6399" max="6399" width="41.42578125" customWidth="1"/>
    <col min="6400" max="6416" width="11.42578125" customWidth="1"/>
    <col min="6417" max="6421" width="12.7109375" customWidth="1"/>
    <col min="6422" max="6422" width="12.140625" customWidth="1"/>
    <col min="6423" max="6423" width="10.140625" customWidth="1"/>
    <col min="6424" max="6424" width="9.85546875" customWidth="1"/>
    <col min="6425" max="6425" width="11.42578125" customWidth="1"/>
    <col min="6426" max="6426" width="10.140625" customWidth="1"/>
    <col min="6427" max="6428" width="10" customWidth="1"/>
    <col min="6429" max="6429" width="9.42578125" customWidth="1"/>
    <col min="6430" max="6430" width="10.140625" customWidth="1"/>
    <col min="6431" max="6431" width="11.42578125" customWidth="1"/>
    <col min="6432" max="6432" width="12.7109375" customWidth="1"/>
    <col min="6655" max="6655" width="41.42578125" customWidth="1"/>
    <col min="6656" max="6672" width="11.42578125" customWidth="1"/>
    <col min="6673" max="6677" width="12.7109375" customWidth="1"/>
    <col min="6678" max="6678" width="12.140625" customWidth="1"/>
    <col min="6679" max="6679" width="10.140625" customWidth="1"/>
    <col min="6680" max="6680" width="9.85546875" customWidth="1"/>
    <col min="6681" max="6681" width="11.42578125" customWidth="1"/>
    <col min="6682" max="6682" width="10.140625" customWidth="1"/>
    <col min="6683" max="6684" width="10" customWidth="1"/>
    <col min="6685" max="6685" width="9.42578125" customWidth="1"/>
    <col min="6686" max="6686" width="10.140625" customWidth="1"/>
    <col min="6687" max="6687" width="11.42578125" customWidth="1"/>
    <col min="6688" max="6688" width="12.7109375" customWidth="1"/>
    <col min="6911" max="6911" width="41.42578125" customWidth="1"/>
    <col min="6912" max="6928" width="11.42578125" customWidth="1"/>
    <col min="6929" max="6933" width="12.7109375" customWidth="1"/>
    <col min="6934" max="6934" width="12.140625" customWidth="1"/>
    <col min="6935" max="6935" width="10.140625" customWidth="1"/>
    <col min="6936" max="6936" width="9.85546875" customWidth="1"/>
    <col min="6937" max="6937" width="11.42578125" customWidth="1"/>
    <col min="6938" max="6938" width="10.140625" customWidth="1"/>
    <col min="6939" max="6940" width="10" customWidth="1"/>
    <col min="6941" max="6941" width="9.42578125" customWidth="1"/>
    <col min="6942" max="6942" width="10.140625" customWidth="1"/>
    <col min="6943" max="6943" width="11.42578125" customWidth="1"/>
    <col min="6944" max="6944" width="12.7109375" customWidth="1"/>
    <col min="7167" max="7167" width="41.42578125" customWidth="1"/>
    <col min="7168" max="7184" width="11.42578125" customWidth="1"/>
    <col min="7185" max="7189" width="12.7109375" customWidth="1"/>
    <col min="7190" max="7190" width="12.140625" customWidth="1"/>
    <col min="7191" max="7191" width="10.140625" customWidth="1"/>
    <col min="7192" max="7192" width="9.85546875" customWidth="1"/>
    <col min="7193" max="7193" width="11.42578125" customWidth="1"/>
    <col min="7194" max="7194" width="10.140625" customWidth="1"/>
    <col min="7195" max="7196" width="10" customWidth="1"/>
    <col min="7197" max="7197" width="9.42578125" customWidth="1"/>
    <col min="7198" max="7198" width="10.140625" customWidth="1"/>
    <col min="7199" max="7199" width="11.42578125" customWidth="1"/>
    <col min="7200" max="7200" width="12.7109375" customWidth="1"/>
    <col min="7423" max="7423" width="41.42578125" customWidth="1"/>
    <col min="7424" max="7440" width="11.42578125" customWidth="1"/>
    <col min="7441" max="7445" width="12.7109375" customWidth="1"/>
    <col min="7446" max="7446" width="12.140625" customWidth="1"/>
    <col min="7447" max="7447" width="10.140625" customWidth="1"/>
    <col min="7448" max="7448" width="9.85546875" customWidth="1"/>
    <col min="7449" max="7449" width="11.42578125" customWidth="1"/>
    <col min="7450" max="7450" width="10.140625" customWidth="1"/>
    <col min="7451" max="7452" width="10" customWidth="1"/>
    <col min="7453" max="7453" width="9.42578125" customWidth="1"/>
    <col min="7454" max="7454" width="10.140625" customWidth="1"/>
    <col min="7455" max="7455" width="11.42578125" customWidth="1"/>
    <col min="7456" max="7456" width="12.7109375" customWidth="1"/>
    <col min="7679" max="7679" width="41.42578125" customWidth="1"/>
    <col min="7680" max="7696" width="11.42578125" customWidth="1"/>
    <col min="7697" max="7701" width="12.7109375" customWidth="1"/>
    <col min="7702" max="7702" width="12.140625" customWidth="1"/>
    <col min="7703" max="7703" width="10.140625" customWidth="1"/>
    <col min="7704" max="7704" width="9.85546875" customWidth="1"/>
    <col min="7705" max="7705" width="11.42578125" customWidth="1"/>
    <col min="7706" max="7706" width="10.140625" customWidth="1"/>
    <col min="7707" max="7708" width="10" customWidth="1"/>
    <col min="7709" max="7709" width="9.42578125" customWidth="1"/>
    <col min="7710" max="7710" width="10.140625" customWidth="1"/>
    <col min="7711" max="7711" width="11.42578125" customWidth="1"/>
    <col min="7712" max="7712" width="12.7109375" customWidth="1"/>
    <col min="7935" max="7935" width="41.42578125" customWidth="1"/>
    <col min="7936" max="7952" width="11.42578125" customWidth="1"/>
    <col min="7953" max="7957" width="12.7109375" customWidth="1"/>
    <col min="7958" max="7958" width="12.140625" customWidth="1"/>
    <col min="7959" max="7959" width="10.140625" customWidth="1"/>
    <col min="7960" max="7960" width="9.85546875" customWidth="1"/>
    <col min="7961" max="7961" width="11.42578125" customWidth="1"/>
    <col min="7962" max="7962" width="10.140625" customWidth="1"/>
    <col min="7963" max="7964" width="10" customWidth="1"/>
    <col min="7965" max="7965" width="9.42578125" customWidth="1"/>
    <col min="7966" max="7966" width="10.140625" customWidth="1"/>
    <col min="7967" max="7967" width="11.42578125" customWidth="1"/>
    <col min="7968" max="7968" width="12.7109375" customWidth="1"/>
    <col min="8191" max="8191" width="41.42578125" customWidth="1"/>
    <col min="8192" max="8208" width="11.42578125" customWidth="1"/>
    <col min="8209" max="8213" width="12.7109375" customWidth="1"/>
    <col min="8214" max="8214" width="12.140625" customWidth="1"/>
    <col min="8215" max="8215" width="10.140625" customWidth="1"/>
    <col min="8216" max="8216" width="9.85546875" customWidth="1"/>
    <col min="8217" max="8217" width="11.42578125" customWidth="1"/>
    <col min="8218" max="8218" width="10.140625" customWidth="1"/>
    <col min="8219" max="8220" width="10" customWidth="1"/>
    <col min="8221" max="8221" width="9.42578125" customWidth="1"/>
    <col min="8222" max="8222" width="10.140625" customWidth="1"/>
    <col min="8223" max="8223" width="11.42578125" customWidth="1"/>
    <col min="8224" max="8224" width="12.7109375" customWidth="1"/>
    <col min="8447" max="8447" width="41.42578125" customWidth="1"/>
    <col min="8448" max="8464" width="11.42578125" customWidth="1"/>
    <col min="8465" max="8469" width="12.7109375" customWidth="1"/>
    <col min="8470" max="8470" width="12.140625" customWidth="1"/>
    <col min="8471" max="8471" width="10.140625" customWidth="1"/>
    <col min="8472" max="8472" width="9.85546875" customWidth="1"/>
    <col min="8473" max="8473" width="11.42578125" customWidth="1"/>
    <col min="8474" max="8474" width="10.140625" customWidth="1"/>
    <col min="8475" max="8476" width="10" customWidth="1"/>
    <col min="8477" max="8477" width="9.42578125" customWidth="1"/>
    <col min="8478" max="8478" width="10.140625" customWidth="1"/>
    <col min="8479" max="8479" width="11.42578125" customWidth="1"/>
    <col min="8480" max="8480" width="12.7109375" customWidth="1"/>
    <col min="8703" max="8703" width="41.42578125" customWidth="1"/>
    <col min="8704" max="8720" width="11.42578125" customWidth="1"/>
    <col min="8721" max="8725" width="12.7109375" customWidth="1"/>
    <col min="8726" max="8726" width="12.140625" customWidth="1"/>
    <col min="8727" max="8727" width="10.140625" customWidth="1"/>
    <col min="8728" max="8728" width="9.85546875" customWidth="1"/>
    <col min="8729" max="8729" width="11.42578125" customWidth="1"/>
    <col min="8730" max="8730" width="10.140625" customWidth="1"/>
    <col min="8731" max="8732" width="10" customWidth="1"/>
    <col min="8733" max="8733" width="9.42578125" customWidth="1"/>
    <col min="8734" max="8734" width="10.140625" customWidth="1"/>
    <col min="8735" max="8735" width="11.42578125" customWidth="1"/>
    <col min="8736" max="8736" width="12.7109375" customWidth="1"/>
    <col min="8959" max="8959" width="41.42578125" customWidth="1"/>
    <col min="8960" max="8976" width="11.42578125" customWidth="1"/>
    <col min="8977" max="8981" width="12.7109375" customWidth="1"/>
    <col min="8982" max="8982" width="12.140625" customWidth="1"/>
    <col min="8983" max="8983" width="10.140625" customWidth="1"/>
    <col min="8984" max="8984" width="9.85546875" customWidth="1"/>
    <col min="8985" max="8985" width="11.42578125" customWidth="1"/>
    <col min="8986" max="8986" width="10.140625" customWidth="1"/>
    <col min="8987" max="8988" width="10" customWidth="1"/>
    <col min="8989" max="8989" width="9.42578125" customWidth="1"/>
    <col min="8990" max="8990" width="10.140625" customWidth="1"/>
    <col min="8991" max="8991" width="11.42578125" customWidth="1"/>
    <col min="8992" max="8992" width="12.7109375" customWidth="1"/>
    <col min="9215" max="9215" width="41.42578125" customWidth="1"/>
    <col min="9216" max="9232" width="11.42578125" customWidth="1"/>
    <col min="9233" max="9237" width="12.7109375" customWidth="1"/>
    <col min="9238" max="9238" width="12.140625" customWidth="1"/>
    <col min="9239" max="9239" width="10.140625" customWidth="1"/>
    <col min="9240" max="9240" width="9.85546875" customWidth="1"/>
    <col min="9241" max="9241" width="11.42578125" customWidth="1"/>
    <col min="9242" max="9242" width="10.140625" customWidth="1"/>
    <col min="9243" max="9244" width="10" customWidth="1"/>
    <col min="9245" max="9245" width="9.42578125" customWidth="1"/>
    <col min="9246" max="9246" width="10.140625" customWidth="1"/>
    <col min="9247" max="9247" width="11.42578125" customWidth="1"/>
    <col min="9248" max="9248" width="12.7109375" customWidth="1"/>
    <col min="9471" max="9471" width="41.42578125" customWidth="1"/>
    <col min="9472" max="9488" width="11.42578125" customWidth="1"/>
    <col min="9489" max="9493" width="12.7109375" customWidth="1"/>
    <col min="9494" max="9494" width="12.140625" customWidth="1"/>
    <col min="9495" max="9495" width="10.140625" customWidth="1"/>
    <col min="9496" max="9496" width="9.85546875" customWidth="1"/>
    <col min="9497" max="9497" width="11.42578125" customWidth="1"/>
    <col min="9498" max="9498" width="10.140625" customWidth="1"/>
    <col min="9499" max="9500" width="10" customWidth="1"/>
    <col min="9501" max="9501" width="9.42578125" customWidth="1"/>
    <col min="9502" max="9502" width="10.140625" customWidth="1"/>
    <col min="9503" max="9503" width="11.42578125" customWidth="1"/>
    <col min="9504" max="9504" width="12.7109375" customWidth="1"/>
    <col min="9727" max="9727" width="41.42578125" customWidth="1"/>
    <col min="9728" max="9744" width="11.42578125" customWidth="1"/>
    <col min="9745" max="9749" width="12.7109375" customWidth="1"/>
    <col min="9750" max="9750" width="12.140625" customWidth="1"/>
    <col min="9751" max="9751" width="10.140625" customWidth="1"/>
    <col min="9752" max="9752" width="9.85546875" customWidth="1"/>
    <col min="9753" max="9753" width="11.42578125" customWidth="1"/>
    <col min="9754" max="9754" width="10.140625" customWidth="1"/>
    <col min="9755" max="9756" width="10" customWidth="1"/>
    <col min="9757" max="9757" width="9.42578125" customWidth="1"/>
    <col min="9758" max="9758" width="10.140625" customWidth="1"/>
    <col min="9759" max="9759" width="11.42578125" customWidth="1"/>
    <col min="9760" max="9760" width="12.7109375" customWidth="1"/>
    <col min="9983" max="9983" width="41.42578125" customWidth="1"/>
    <col min="9984" max="10000" width="11.42578125" customWidth="1"/>
    <col min="10001" max="10005" width="12.7109375" customWidth="1"/>
    <col min="10006" max="10006" width="12.140625" customWidth="1"/>
    <col min="10007" max="10007" width="10.140625" customWidth="1"/>
    <col min="10008" max="10008" width="9.85546875" customWidth="1"/>
    <col min="10009" max="10009" width="11.42578125" customWidth="1"/>
    <col min="10010" max="10010" width="10.140625" customWidth="1"/>
    <col min="10011" max="10012" width="10" customWidth="1"/>
    <col min="10013" max="10013" width="9.42578125" customWidth="1"/>
    <col min="10014" max="10014" width="10.140625" customWidth="1"/>
    <col min="10015" max="10015" width="11.42578125" customWidth="1"/>
    <col min="10016" max="10016" width="12.7109375" customWidth="1"/>
    <col min="10239" max="10239" width="41.42578125" customWidth="1"/>
    <col min="10240" max="10256" width="11.42578125" customWidth="1"/>
    <col min="10257" max="10261" width="12.7109375" customWidth="1"/>
    <col min="10262" max="10262" width="12.140625" customWidth="1"/>
    <col min="10263" max="10263" width="10.140625" customWidth="1"/>
    <col min="10264" max="10264" width="9.85546875" customWidth="1"/>
    <col min="10265" max="10265" width="11.42578125" customWidth="1"/>
    <col min="10266" max="10266" width="10.140625" customWidth="1"/>
    <col min="10267" max="10268" width="10" customWidth="1"/>
    <col min="10269" max="10269" width="9.42578125" customWidth="1"/>
    <col min="10270" max="10270" width="10.140625" customWidth="1"/>
    <col min="10271" max="10271" width="11.42578125" customWidth="1"/>
    <col min="10272" max="10272" width="12.7109375" customWidth="1"/>
    <col min="10495" max="10495" width="41.42578125" customWidth="1"/>
    <col min="10496" max="10512" width="11.42578125" customWidth="1"/>
    <col min="10513" max="10517" width="12.7109375" customWidth="1"/>
    <col min="10518" max="10518" width="12.140625" customWidth="1"/>
    <col min="10519" max="10519" width="10.140625" customWidth="1"/>
    <col min="10520" max="10520" width="9.85546875" customWidth="1"/>
    <col min="10521" max="10521" width="11.42578125" customWidth="1"/>
    <col min="10522" max="10522" width="10.140625" customWidth="1"/>
    <col min="10523" max="10524" width="10" customWidth="1"/>
    <col min="10525" max="10525" width="9.42578125" customWidth="1"/>
    <col min="10526" max="10526" width="10.140625" customWidth="1"/>
    <col min="10527" max="10527" width="11.42578125" customWidth="1"/>
    <col min="10528" max="10528" width="12.7109375" customWidth="1"/>
    <col min="10751" max="10751" width="41.42578125" customWidth="1"/>
    <col min="10752" max="10768" width="11.42578125" customWidth="1"/>
    <col min="10769" max="10773" width="12.7109375" customWidth="1"/>
    <col min="10774" max="10774" width="12.140625" customWidth="1"/>
    <col min="10775" max="10775" width="10.140625" customWidth="1"/>
    <col min="10776" max="10776" width="9.85546875" customWidth="1"/>
    <col min="10777" max="10777" width="11.42578125" customWidth="1"/>
    <col min="10778" max="10778" width="10.140625" customWidth="1"/>
    <col min="10779" max="10780" width="10" customWidth="1"/>
    <col min="10781" max="10781" width="9.42578125" customWidth="1"/>
    <col min="10782" max="10782" width="10.140625" customWidth="1"/>
    <col min="10783" max="10783" width="11.42578125" customWidth="1"/>
    <col min="10784" max="10784" width="12.7109375" customWidth="1"/>
    <col min="11007" max="11007" width="41.42578125" customWidth="1"/>
    <col min="11008" max="11024" width="11.42578125" customWidth="1"/>
    <col min="11025" max="11029" width="12.7109375" customWidth="1"/>
    <col min="11030" max="11030" width="12.140625" customWidth="1"/>
    <col min="11031" max="11031" width="10.140625" customWidth="1"/>
    <col min="11032" max="11032" width="9.85546875" customWidth="1"/>
    <col min="11033" max="11033" width="11.42578125" customWidth="1"/>
    <col min="11034" max="11034" width="10.140625" customWidth="1"/>
    <col min="11035" max="11036" width="10" customWidth="1"/>
    <col min="11037" max="11037" width="9.42578125" customWidth="1"/>
    <col min="11038" max="11038" width="10.140625" customWidth="1"/>
    <col min="11039" max="11039" width="11.42578125" customWidth="1"/>
    <col min="11040" max="11040" width="12.7109375" customWidth="1"/>
    <col min="11263" max="11263" width="41.42578125" customWidth="1"/>
    <col min="11264" max="11280" width="11.42578125" customWidth="1"/>
    <col min="11281" max="11285" width="12.7109375" customWidth="1"/>
    <col min="11286" max="11286" width="12.140625" customWidth="1"/>
    <col min="11287" max="11287" width="10.140625" customWidth="1"/>
    <col min="11288" max="11288" width="9.85546875" customWidth="1"/>
    <col min="11289" max="11289" width="11.42578125" customWidth="1"/>
    <col min="11290" max="11290" width="10.140625" customWidth="1"/>
    <col min="11291" max="11292" width="10" customWidth="1"/>
    <col min="11293" max="11293" width="9.42578125" customWidth="1"/>
    <col min="11294" max="11294" width="10.140625" customWidth="1"/>
    <col min="11295" max="11295" width="11.42578125" customWidth="1"/>
    <col min="11296" max="11296" width="12.7109375" customWidth="1"/>
    <col min="11519" max="11519" width="41.42578125" customWidth="1"/>
    <col min="11520" max="11536" width="11.42578125" customWidth="1"/>
    <col min="11537" max="11541" width="12.7109375" customWidth="1"/>
    <col min="11542" max="11542" width="12.140625" customWidth="1"/>
    <col min="11543" max="11543" width="10.140625" customWidth="1"/>
    <col min="11544" max="11544" width="9.85546875" customWidth="1"/>
    <col min="11545" max="11545" width="11.42578125" customWidth="1"/>
    <col min="11546" max="11546" width="10.140625" customWidth="1"/>
    <col min="11547" max="11548" width="10" customWidth="1"/>
    <col min="11549" max="11549" width="9.42578125" customWidth="1"/>
    <col min="11550" max="11550" width="10.140625" customWidth="1"/>
    <col min="11551" max="11551" width="11.42578125" customWidth="1"/>
    <col min="11552" max="11552" width="12.7109375" customWidth="1"/>
    <col min="11775" max="11775" width="41.42578125" customWidth="1"/>
    <col min="11776" max="11792" width="11.42578125" customWidth="1"/>
    <col min="11793" max="11797" width="12.7109375" customWidth="1"/>
    <col min="11798" max="11798" width="12.140625" customWidth="1"/>
    <col min="11799" max="11799" width="10.140625" customWidth="1"/>
    <col min="11800" max="11800" width="9.85546875" customWidth="1"/>
    <col min="11801" max="11801" width="11.42578125" customWidth="1"/>
    <col min="11802" max="11802" width="10.140625" customWidth="1"/>
    <col min="11803" max="11804" width="10" customWidth="1"/>
    <col min="11805" max="11805" width="9.42578125" customWidth="1"/>
    <col min="11806" max="11806" width="10.140625" customWidth="1"/>
    <col min="11807" max="11807" width="11.42578125" customWidth="1"/>
    <col min="11808" max="11808" width="12.7109375" customWidth="1"/>
    <col min="12031" max="12031" width="41.42578125" customWidth="1"/>
    <col min="12032" max="12048" width="11.42578125" customWidth="1"/>
    <col min="12049" max="12053" width="12.7109375" customWidth="1"/>
    <col min="12054" max="12054" width="12.140625" customWidth="1"/>
    <col min="12055" max="12055" width="10.140625" customWidth="1"/>
    <col min="12056" max="12056" width="9.85546875" customWidth="1"/>
    <col min="12057" max="12057" width="11.42578125" customWidth="1"/>
    <col min="12058" max="12058" width="10.140625" customWidth="1"/>
    <col min="12059" max="12060" width="10" customWidth="1"/>
    <col min="12061" max="12061" width="9.42578125" customWidth="1"/>
    <col min="12062" max="12062" width="10.140625" customWidth="1"/>
    <col min="12063" max="12063" width="11.42578125" customWidth="1"/>
    <col min="12064" max="12064" width="12.7109375" customWidth="1"/>
    <col min="12287" max="12287" width="41.42578125" customWidth="1"/>
    <col min="12288" max="12304" width="11.42578125" customWidth="1"/>
    <col min="12305" max="12309" width="12.7109375" customWidth="1"/>
    <col min="12310" max="12310" width="12.140625" customWidth="1"/>
    <col min="12311" max="12311" width="10.140625" customWidth="1"/>
    <col min="12312" max="12312" width="9.85546875" customWidth="1"/>
    <col min="12313" max="12313" width="11.42578125" customWidth="1"/>
    <col min="12314" max="12314" width="10.140625" customWidth="1"/>
    <col min="12315" max="12316" width="10" customWidth="1"/>
    <col min="12317" max="12317" width="9.42578125" customWidth="1"/>
    <col min="12318" max="12318" width="10.140625" customWidth="1"/>
    <col min="12319" max="12319" width="11.42578125" customWidth="1"/>
    <col min="12320" max="12320" width="12.7109375" customWidth="1"/>
    <col min="12543" max="12543" width="41.42578125" customWidth="1"/>
    <col min="12544" max="12560" width="11.42578125" customWidth="1"/>
    <col min="12561" max="12565" width="12.7109375" customWidth="1"/>
    <col min="12566" max="12566" width="12.140625" customWidth="1"/>
    <col min="12567" max="12567" width="10.140625" customWidth="1"/>
    <col min="12568" max="12568" width="9.85546875" customWidth="1"/>
    <col min="12569" max="12569" width="11.42578125" customWidth="1"/>
    <col min="12570" max="12570" width="10.140625" customWidth="1"/>
    <col min="12571" max="12572" width="10" customWidth="1"/>
    <col min="12573" max="12573" width="9.42578125" customWidth="1"/>
    <col min="12574" max="12574" width="10.140625" customWidth="1"/>
    <col min="12575" max="12575" width="11.42578125" customWidth="1"/>
    <col min="12576" max="12576" width="12.7109375" customWidth="1"/>
    <col min="12799" max="12799" width="41.42578125" customWidth="1"/>
    <col min="12800" max="12816" width="11.42578125" customWidth="1"/>
    <col min="12817" max="12821" width="12.7109375" customWidth="1"/>
    <col min="12822" max="12822" width="12.140625" customWidth="1"/>
    <col min="12823" max="12823" width="10.140625" customWidth="1"/>
    <col min="12824" max="12824" width="9.85546875" customWidth="1"/>
    <col min="12825" max="12825" width="11.42578125" customWidth="1"/>
    <col min="12826" max="12826" width="10.140625" customWidth="1"/>
    <col min="12827" max="12828" width="10" customWidth="1"/>
    <col min="12829" max="12829" width="9.42578125" customWidth="1"/>
    <col min="12830" max="12830" width="10.140625" customWidth="1"/>
    <col min="12831" max="12831" width="11.42578125" customWidth="1"/>
    <col min="12832" max="12832" width="12.7109375" customWidth="1"/>
    <col min="13055" max="13055" width="41.42578125" customWidth="1"/>
    <col min="13056" max="13072" width="11.42578125" customWidth="1"/>
    <col min="13073" max="13077" width="12.7109375" customWidth="1"/>
    <col min="13078" max="13078" width="12.140625" customWidth="1"/>
    <col min="13079" max="13079" width="10.140625" customWidth="1"/>
    <col min="13080" max="13080" width="9.85546875" customWidth="1"/>
    <col min="13081" max="13081" width="11.42578125" customWidth="1"/>
    <col min="13082" max="13082" width="10.140625" customWidth="1"/>
    <col min="13083" max="13084" width="10" customWidth="1"/>
    <col min="13085" max="13085" width="9.42578125" customWidth="1"/>
    <col min="13086" max="13086" width="10.140625" customWidth="1"/>
    <col min="13087" max="13087" width="11.42578125" customWidth="1"/>
    <col min="13088" max="13088" width="12.7109375" customWidth="1"/>
    <col min="13311" max="13311" width="41.42578125" customWidth="1"/>
    <col min="13312" max="13328" width="11.42578125" customWidth="1"/>
    <col min="13329" max="13333" width="12.7109375" customWidth="1"/>
    <col min="13334" max="13334" width="12.140625" customWidth="1"/>
    <col min="13335" max="13335" width="10.140625" customWidth="1"/>
    <col min="13336" max="13336" width="9.85546875" customWidth="1"/>
    <col min="13337" max="13337" width="11.42578125" customWidth="1"/>
    <col min="13338" max="13338" width="10.140625" customWidth="1"/>
    <col min="13339" max="13340" width="10" customWidth="1"/>
    <col min="13341" max="13341" width="9.42578125" customWidth="1"/>
    <col min="13342" max="13342" width="10.140625" customWidth="1"/>
    <col min="13343" max="13343" width="11.42578125" customWidth="1"/>
    <col min="13344" max="13344" width="12.7109375" customWidth="1"/>
    <col min="13567" max="13567" width="41.42578125" customWidth="1"/>
    <col min="13568" max="13584" width="11.42578125" customWidth="1"/>
    <col min="13585" max="13589" width="12.7109375" customWidth="1"/>
    <col min="13590" max="13590" width="12.140625" customWidth="1"/>
    <col min="13591" max="13591" width="10.140625" customWidth="1"/>
    <col min="13592" max="13592" width="9.85546875" customWidth="1"/>
    <col min="13593" max="13593" width="11.42578125" customWidth="1"/>
    <col min="13594" max="13594" width="10.140625" customWidth="1"/>
    <col min="13595" max="13596" width="10" customWidth="1"/>
    <col min="13597" max="13597" width="9.42578125" customWidth="1"/>
    <col min="13598" max="13598" width="10.140625" customWidth="1"/>
    <col min="13599" max="13599" width="11.42578125" customWidth="1"/>
    <col min="13600" max="13600" width="12.7109375" customWidth="1"/>
    <col min="13823" max="13823" width="41.42578125" customWidth="1"/>
    <col min="13824" max="13840" width="11.42578125" customWidth="1"/>
    <col min="13841" max="13845" width="12.7109375" customWidth="1"/>
    <col min="13846" max="13846" width="12.140625" customWidth="1"/>
    <col min="13847" max="13847" width="10.140625" customWidth="1"/>
    <col min="13848" max="13848" width="9.85546875" customWidth="1"/>
    <col min="13849" max="13849" width="11.42578125" customWidth="1"/>
    <col min="13850" max="13850" width="10.140625" customWidth="1"/>
    <col min="13851" max="13852" width="10" customWidth="1"/>
    <col min="13853" max="13853" width="9.42578125" customWidth="1"/>
    <col min="13854" max="13854" width="10.140625" customWidth="1"/>
    <col min="13855" max="13855" width="11.42578125" customWidth="1"/>
    <col min="13856" max="13856" width="12.7109375" customWidth="1"/>
    <col min="14079" max="14079" width="41.42578125" customWidth="1"/>
    <col min="14080" max="14096" width="11.42578125" customWidth="1"/>
    <col min="14097" max="14101" width="12.7109375" customWidth="1"/>
    <col min="14102" max="14102" width="12.140625" customWidth="1"/>
    <col min="14103" max="14103" width="10.140625" customWidth="1"/>
    <col min="14104" max="14104" width="9.85546875" customWidth="1"/>
    <col min="14105" max="14105" width="11.42578125" customWidth="1"/>
    <col min="14106" max="14106" width="10.140625" customWidth="1"/>
    <col min="14107" max="14108" width="10" customWidth="1"/>
    <col min="14109" max="14109" width="9.42578125" customWidth="1"/>
    <col min="14110" max="14110" width="10.140625" customWidth="1"/>
    <col min="14111" max="14111" width="11.42578125" customWidth="1"/>
    <col min="14112" max="14112" width="12.7109375" customWidth="1"/>
    <col min="14335" max="14335" width="41.42578125" customWidth="1"/>
    <col min="14336" max="14352" width="11.42578125" customWidth="1"/>
    <col min="14353" max="14357" width="12.7109375" customWidth="1"/>
    <col min="14358" max="14358" width="12.140625" customWidth="1"/>
    <col min="14359" max="14359" width="10.140625" customWidth="1"/>
    <col min="14360" max="14360" width="9.85546875" customWidth="1"/>
    <col min="14361" max="14361" width="11.42578125" customWidth="1"/>
    <col min="14362" max="14362" width="10.140625" customWidth="1"/>
    <col min="14363" max="14364" width="10" customWidth="1"/>
    <col min="14365" max="14365" width="9.42578125" customWidth="1"/>
    <col min="14366" max="14366" width="10.140625" customWidth="1"/>
    <col min="14367" max="14367" width="11.42578125" customWidth="1"/>
    <col min="14368" max="14368" width="12.7109375" customWidth="1"/>
    <col min="14591" max="14591" width="41.42578125" customWidth="1"/>
    <col min="14592" max="14608" width="11.42578125" customWidth="1"/>
    <col min="14609" max="14613" width="12.7109375" customWidth="1"/>
    <col min="14614" max="14614" width="12.140625" customWidth="1"/>
    <col min="14615" max="14615" width="10.140625" customWidth="1"/>
    <col min="14616" max="14616" width="9.85546875" customWidth="1"/>
    <col min="14617" max="14617" width="11.42578125" customWidth="1"/>
    <col min="14618" max="14618" width="10.140625" customWidth="1"/>
    <col min="14619" max="14620" width="10" customWidth="1"/>
    <col min="14621" max="14621" width="9.42578125" customWidth="1"/>
    <col min="14622" max="14622" width="10.140625" customWidth="1"/>
    <col min="14623" max="14623" width="11.42578125" customWidth="1"/>
    <col min="14624" max="14624" width="12.7109375" customWidth="1"/>
    <col min="14847" max="14847" width="41.42578125" customWidth="1"/>
    <col min="14848" max="14864" width="11.42578125" customWidth="1"/>
    <col min="14865" max="14869" width="12.7109375" customWidth="1"/>
    <col min="14870" max="14870" width="12.140625" customWidth="1"/>
    <col min="14871" max="14871" width="10.140625" customWidth="1"/>
    <col min="14872" max="14872" width="9.85546875" customWidth="1"/>
    <col min="14873" max="14873" width="11.42578125" customWidth="1"/>
    <col min="14874" max="14874" width="10.140625" customWidth="1"/>
    <col min="14875" max="14876" width="10" customWidth="1"/>
    <col min="14877" max="14877" width="9.42578125" customWidth="1"/>
    <col min="14878" max="14878" width="10.140625" customWidth="1"/>
    <col min="14879" max="14879" width="11.42578125" customWidth="1"/>
    <col min="14880" max="14880" width="12.7109375" customWidth="1"/>
    <col min="15103" max="15103" width="41.42578125" customWidth="1"/>
    <col min="15104" max="15120" width="11.42578125" customWidth="1"/>
    <col min="15121" max="15125" width="12.7109375" customWidth="1"/>
    <col min="15126" max="15126" width="12.140625" customWidth="1"/>
    <col min="15127" max="15127" width="10.140625" customWidth="1"/>
    <col min="15128" max="15128" width="9.85546875" customWidth="1"/>
    <col min="15129" max="15129" width="11.42578125" customWidth="1"/>
    <col min="15130" max="15130" width="10.140625" customWidth="1"/>
    <col min="15131" max="15132" width="10" customWidth="1"/>
    <col min="15133" max="15133" width="9.42578125" customWidth="1"/>
    <col min="15134" max="15134" width="10.140625" customWidth="1"/>
    <col min="15135" max="15135" width="11.42578125" customWidth="1"/>
    <col min="15136" max="15136" width="12.7109375" customWidth="1"/>
    <col min="15359" max="15359" width="41.42578125" customWidth="1"/>
    <col min="15360" max="15376" width="11.42578125" customWidth="1"/>
    <col min="15377" max="15381" width="12.7109375" customWidth="1"/>
    <col min="15382" max="15382" width="12.140625" customWidth="1"/>
    <col min="15383" max="15383" width="10.140625" customWidth="1"/>
    <col min="15384" max="15384" width="9.85546875" customWidth="1"/>
    <col min="15385" max="15385" width="11.42578125" customWidth="1"/>
    <col min="15386" max="15386" width="10.140625" customWidth="1"/>
    <col min="15387" max="15388" width="10" customWidth="1"/>
    <col min="15389" max="15389" width="9.42578125" customWidth="1"/>
    <col min="15390" max="15390" width="10.140625" customWidth="1"/>
    <col min="15391" max="15391" width="11.42578125" customWidth="1"/>
    <col min="15392" max="15392" width="12.7109375" customWidth="1"/>
    <col min="15615" max="15615" width="41.42578125" customWidth="1"/>
    <col min="15616" max="15632" width="11.42578125" customWidth="1"/>
    <col min="15633" max="15637" width="12.7109375" customWidth="1"/>
    <col min="15638" max="15638" width="12.140625" customWidth="1"/>
    <col min="15639" max="15639" width="10.140625" customWidth="1"/>
    <col min="15640" max="15640" width="9.85546875" customWidth="1"/>
    <col min="15641" max="15641" width="11.42578125" customWidth="1"/>
    <col min="15642" max="15642" width="10.140625" customWidth="1"/>
    <col min="15643" max="15644" width="10" customWidth="1"/>
    <col min="15645" max="15645" width="9.42578125" customWidth="1"/>
    <col min="15646" max="15646" width="10.140625" customWidth="1"/>
    <col min="15647" max="15647" width="11.42578125" customWidth="1"/>
    <col min="15648" max="15648" width="12.7109375" customWidth="1"/>
    <col min="15871" max="15871" width="41.42578125" customWidth="1"/>
    <col min="15872" max="15888" width="11.42578125" customWidth="1"/>
    <col min="15889" max="15893" width="12.7109375" customWidth="1"/>
    <col min="15894" max="15894" width="12.140625" customWidth="1"/>
    <col min="15895" max="15895" width="10.140625" customWidth="1"/>
    <col min="15896" max="15896" width="9.85546875" customWidth="1"/>
    <col min="15897" max="15897" width="11.42578125" customWidth="1"/>
    <col min="15898" max="15898" width="10.140625" customWidth="1"/>
    <col min="15899" max="15900" width="10" customWidth="1"/>
    <col min="15901" max="15901" width="9.42578125" customWidth="1"/>
    <col min="15902" max="15902" width="10.140625" customWidth="1"/>
    <col min="15903" max="15903" width="11.42578125" customWidth="1"/>
    <col min="15904" max="15904" width="12.7109375" customWidth="1"/>
    <col min="16127" max="16127" width="41.42578125" customWidth="1"/>
    <col min="16128" max="16144" width="11.42578125" customWidth="1"/>
    <col min="16145" max="16149" width="12.7109375" customWidth="1"/>
    <col min="16150" max="16150" width="12.140625" customWidth="1"/>
    <col min="16151" max="16151" width="10.140625" customWidth="1"/>
    <col min="16152" max="16152" width="9.85546875" customWidth="1"/>
    <col min="16153" max="16153" width="11.42578125" customWidth="1"/>
    <col min="16154" max="16154" width="10.140625" customWidth="1"/>
    <col min="16155" max="16156" width="10" customWidth="1"/>
    <col min="16157" max="16157" width="9.42578125" customWidth="1"/>
    <col min="16158" max="16158" width="10.140625" customWidth="1"/>
    <col min="16159" max="16159" width="11.42578125" customWidth="1"/>
    <col min="16160" max="16160" width="12.7109375" customWidth="1"/>
  </cols>
  <sheetData>
    <row r="1" spans="1:32" ht="12.75" customHeight="1">
      <c r="A1" s="244"/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 t="s">
        <v>359</v>
      </c>
      <c r="Q1" s="244"/>
      <c r="R1" s="244"/>
      <c r="S1" s="244"/>
      <c r="T1" s="244"/>
      <c r="U1" s="244"/>
      <c r="W1" s="244"/>
      <c r="Y1" s="244" t="s">
        <v>359</v>
      </c>
      <c r="Z1" s="244"/>
      <c r="AA1" s="244"/>
      <c r="AB1" s="244"/>
      <c r="AC1" s="244"/>
      <c r="AD1" s="244"/>
    </row>
    <row r="2" spans="1:32" ht="18" customHeight="1">
      <c r="A2" s="278" t="s">
        <v>188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39"/>
      <c r="Q2" s="278" t="s">
        <v>188</v>
      </c>
      <c r="R2" s="278"/>
      <c r="S2" s="278"/>
      <c r="T2" s="278"/>
      <c r="U2" s="278"/>
      <c r="V2" s="278"/>
      <c r="W2" s="239"/>
      <c r="X2" s="239"/>
      <c r="Y2" s="239"/>
      <c r="Z2" s="239"/>
      <c r="AA2" s="239"/>
      <c r="AB2" s="239"/>
      <c r="AC2" s="239"/>
      <c r="AD2" s="239"/>
    </row>
    <row r="3" spans="1:32" ht="12.75" customHeight="1">
      <c r="A3" s="328" t="s">
        <v>127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242"/>
      <c r="Q3" s="328" t="s">
        <v>127</v>
      </c>
      <c r="R3" s="328"/>
      <c r="S3" s="328"/>
      <c r="T3" s="328"/>
      <c r="U3" s="328"/>
      <c r="V3" s="328"/>
      <c r="W3" s="245"/>
      <c r="X3" s="245"/>
      <c r="Y3" s="245"/>
      <c r="Z3" s="245"/>
      <c r="AA3" s="245"/>
      <c r="AB3" s="245"/>
      <c r="AC3" s="245"/>
      <c r="AD3" s="245"/>
    </row>
    <row r="4" spans="1:32" ht="12.75" customHeight="1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37"/>
      <c r="W4" s="235"/>
      <c r="X4" s="236"/>
      <c r="Y4" s="2"/>
      <c r="Z4" s="2"/>
      <c r="AA4" s="2"/>
      <c r="AB4" s="2"/>
      <c r="AC4" s="2"/>
      <c r="AD4" s="2"/>
    </row>
    <row r="5" spans="1:32" ht="14.25" customHeight="1">
      <c r="A5" s="30" t="s">
        <v>186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3"/>
      <c r="X5" s="1"/>
    </row>
    <row r="6" spans="1:32" ht="39" customHeight="1">
      <c r="A6" s="40" t="s">
        <v>184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4" t="s">
        <v>2</v>
      </c>
      <c r="Q6" s="63"/>
      <c r="R6" s="63"/>
      <c r="S6" s="63"/>
      <c r="T6" s="63"/>
      <c r="U6" s="63"/>
      <c r="V6" s="64" t="s">
        <v>2</v>
      </c>
      <c r="W6" s="3"/>
      <c r="X6" s="6"/>
    </row>
    <row r="7" spans="1:32" ht="15" customHeight="1">
      <c r="A7" s="326" t="s">
        <v>7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5"/>
    </row>
    <row r="8" spans="1:32" s="191" customFormat="1" ht="81">
      <c r="A8" s="327"/>
      <c r="B8" s="91" t="s">
        <v>320</v>
      </c>
      <c r="C8" s="91" t="s">
        <v>321</v>
      </c>
      <c r="D8" s="91" t="s">
        <v>322</v>
      </c>
      <c r="E8" s="91" t="s">
        <v>297</v>
      </c>
      <c r="F8" s="91" t="s">
        <v>298</v>
      </c>
      <c r="G8" s="91" t="s">
        <v>299</v>
      </c>
      <c r="H8" s="231" t="s">
        <v>382</v>
      </c>
      <c r="I8" s="91" t="s">
        <v>301</v>
      </c>
      <c r="J8" s="231" t="s">
        <v>402</v>
      </c>
      <c r="K8" s="91" t="s">
        <v>302</v>
      </c>
      <c r="L8" s="91" t="s">
        <v>303</v>
      </c>
      <c r="M8" s="91" t="s">
        <v>304</v>
      </c>
      <c r="N8" s="91" t="s">
        <v>255</v>
      </c>
      <c r="O8" s="91" t="s">
        <v>324</v>
      </c>
      <c r="P8" s="91" t="s">
        <v>325</v>
      </c>
      <c r="Q8" s="91" t="s">
        <v>305</v>
      </c>
      <c r="R8" s="91" t="s">
        <v>306</v>
      </c>
      <c r="S8" s="91" t="s">
        <v>307</v>
      </c>
      <c r="T8" s="91" t="s">
        <v>326</v>
      </c>
      <c r="U8" s="91" t="s">
        <v>308</v>
      </c>
      <c r="V8" s="91" t="s">
        <v>6</v>
      </c>
    </row>
    <row r="9" spans="1:32" ht="13.5" customHeight="1">
      <c r="A9" s="196" t="s">
        <v>32</v>
      </c>
      <c r="B9" s="88">
        <v>9707</v>
      </c>
      <c r="C9" s="88">
        <v>1536</v>
      </c>
      <c r="D9" s="88">
        <v>22428</v>
      </c>
      <c r="E9" s="88">
        <v>780</v>
      </c>
      <c r="F9" s="88"/>
      <c r="G9" s="88">
        <v>3877</v>
      </c>
      <c r="H9" s="195">
        <v>25330</v>
      </c>
      <c r="I9" s="88">
        <v>0</v>
      </c>
      <c r="J9" s="195">
        <v>33273</v>
      </c>
      <c r="K9" s="88">
        <v>43502</v>
      </c>
      <c r="L9" s="88">
        <v>3800</v>
      </c>
      <c r="M9" s="88">
        <v>7254</v>
      </c>
      <c r="N9" s="88">
        <v>9371</v>
      </c>
      <c r="O9" s="88"/>
      <c r="P9" s="88"/>
      <c r="Q9" s="88">
        <v>14575</v>
      </c>
      <c r="R9" s="88">
        <v>4130</v>
      </c>
      <c r="S9" s="88">
        <v>2462</v>
      </c>
      <c r="T9" s="88">
        <v>20376</v>
      </c>
      <c r="U9" s="88"/>
      <c r="V9" s="88">
        <f t="shared" ref="V9:V18" si="0">SUM(B9:U9)</f>
        <v>202401</v>
      </c>
      <c r="W9" s="2"/>
      <c r="X9" s="2"/>
      <c r="Z9" s="2"/>
      <c r="AA9" s="2"/>
      <c r="AB9" s="2"/>
      <c r="AC9" s="2"/>
      <c r="AD9" s="2"/>
      <c r="AF9" s="2"/>
    </row>
    <row r="10" spans="1:32" ht="13.5" customHeight="1">
      <c r="A10" s="198" t="s">
        <v>37</v>
      </c>
      <c r="B10" s="88">
        <v>2495</v>
      </c>
      <c r="C10" s="88">
        <v>405</v>
      </c>
      <c r="D10" s="88">
        <v>5853</v>
      </c>
      <c r="E10" s="88">
        <v>201</v>
      </c>
      <c r="F10" s="88"/>
      <c r="G10" s="88">
        <v>1028</v>
      </c>
      <c r="H10" s="195">
        <v>6461</v>
      </c>
      <c r="I10" s="88">
        <v>0</v>
      </c>
      <c r="J10" s="195">
        <v>8728</v>
      </c>
      <c r="K10" s="88">
        <v>11176</v>
      </c>
      <c r="L10" s="88">
        <v>923</v>
      </c>
      <c r="M10" s="88">
        <v>1822</v>
      </c>
      <c r="N10" s="88">
        <v>2456</v>
      </c>
      <c r="O10" s="88"/>
      <c r="P10" s="88"/>
      <c r="Q10" s="88">
        <v>3772</v>
      </c>
      <c r="R10" s="88">
        <v>1079</v>
      </c>
      <c r="S10" s="88">
        <v>648</v>
      </c>
      <c r="T10" s="88">
        <v>5100</v>
      </c>
      <c r="U10" s="88"/>
      <c r="V10" s="88">
        <f t="shared" si="0"/>
        <v>52147</v>
      </c>
      <c r="W10" s="2"/>
      <c r="X10" s="2"/>
      <c r="Z10" s="2"/>
      <c r="AA10" s="2"/>
      <c r="AB10" s="2"/>
      <c r="AC10" s="2"/>
      <c r="AD10" s="2"/>
      <c r="AF10" s="2"/>
    </row>
    <row r="11" spans="1:32" ht="13.5" customHeight="1">
      <c r="A11" s="196" t="s">
        <v>33</v>
      </c>
      <c r="B11" s="88">
        <v>9430</v>
      </c>
      <c r="C11" s="88">
        <v>14095</v>
      </c>
      <c r="D11" s="88">
        <v>200700</v>
      </c>
      <c r="E11" s="88">
        <v>3</v>
      </c>
      <c r="F11" s="88">
        <v>4127</v>
      </c>
      <c r="G11" s="88">
        <v>762</v>
      </c>
      <c r="H11" s="195">
        <v>82558</v>
      </c>
      <c r="I11" s="88">
        <v>0</v>
      </c>
      <c r="J11" s="195">
        <v>6319</v>
      </c>
      <c r="K11" s="88">
        <v>129030</v>
      </c>
      <c r="L11" s="88">
        <v>25765</v>
      </c>
      <c r="M11" s="88">
        <v>23364</v>
      </c>
      <c r="N11" s="88">
        <v>1530</v>
      </c>
      <c r="O11" s="88">
        <v>4829</v>
      </c>
      <c r="P11" s="88">
        <v>9008</v>
      </c>
      <c r="Q11" s="88">
        <v>1922</v>
      </c>
      <c r="R11" s="88">
        <v>147</v>
      </c>
      <c r="S11" s="88">
        <v>19</v>
      </c>
      <c r="T11" s="88">
        <v>11236</v>
      </c>
      <c r="U11" s="88">
        <v>5030</v>
      </c>
      <c r="V11" s="88">
        <f t="shared" si="0"/>
        <v>529874</v>
      </c>
      <c r="W11" s="2"/>
      <c r="X11" s="2"/>
      <c r="Z11" s="2"/>
      <c r="AA11" s="2"/>
      <c r="AB11" s="2"/>
      <c r="AC11" s="2"/>
      <c r="AD11" s="2"/>
      <c r="AF11" s="2"/>
    </row>
    <row r="12" spans="1:32" ht="13.5" customHeight="1">
      <c r="A12" s="15" t="s">
        <v>34</v>
      </c>
      <c r="B12" s="88"/>
      <c r="C12" s="88"/>
      <c r="D12" s="88"/>
      <c r="E12" s="88"/>
      <c r="F12" s="88"/>
      <c r="G12" s="88"/>
      <c r="H12" s="195"/>
      <c r="I12" s="88"/>
      <c r="J12" s="195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>
        <f t="shared" si="0"/>
        <v>0</v>
      </c>
      <c r="W12" s="2"/>
      <c r="X12" s="2"/>
      <c r="Z12" s="2"/>
      <c r="AA12" s="2"/>
      <c r="AB12" s="2"/>
      <c r="AC12" s="2"/>
      <c r="AD12" s="2"/>
      <c r="AF12" s="2"/>
    </row>
    <row r="13" spans="1:32" ht="13.5" customHeight="1">
      <c r="A13" s="196" t="s">
        <v>45</v>
      </c>
      <c r="B13" s="88">
        <v>203</v>
      </c>
      <c r="C13" s="88">
        <v>493</v>
      </c>
      <c r="D13" s="88">
        <v>458</v>
      </c>
      <c r="E13" s="88">
        <v>18</v>
      </c>
      <c r="F13" s="88"/>
      <c r="G13" s="88">
        <v>36</v>
      </c>
      <c r="H13" s="195">
        <v>793</v>
      </c>
      <c r="I13" s="88">
        <v>0</v>
      </c>
      <c r="J13" s="195">
        <v>324</v>
      </c>
      <c r="K13" s="88">
        <v>1168</v>
      </c>
      <c r="L13" s="88">
        <v>16</v>
      </c>
      <c r="M13" s="88">
        <v>73</v>
      </c>
      <c r="N13" s="88">
        <v>110</v>
      </c>
      <c r="O13" s="88"/>
      <c r="P13" s="88"/>
      <c r="Q13" s="88">
        <v>151</v>
      </c>
      <c r="R13" s="88">
        <v>18</v>
      </c>
      <c r="S13" s="88">
        <v>31</v>
      </c>
      <c r="T13" s="88">
        <v>381</v>
      </c>
      <c r="U13" s="88"/>
      <c r="V13" s="88">
        <f t="shared" si="0"/>
        <v>4273</v>
      </c>
      <c r="W13" s="2"/>
      <c r="X13" s="2"/>
      <c r="Z13" s="2"/>
      <c r="AA13" s="2"/>
      <c r="AB13" s="2"/>
      <c r="AC13" s="2"/>
      <c r="AD13" s="2"/>
      <c r="AF13" s="2"/>
    </row>
    <row r="14" spans="1:32" ht="13.5" customHeight="1">
      <c r="A14" s="196" t="s">
        <v>162</v>
      </c>
      <c r="B14" s="88"/>
      <c r="C14" s="88"/>
      <c r="D14" s="88"/>
      <c r="E14" s="88"/>
      <c r="F14" s="88"/>
      <c r="G14" s="88"/>
      <c r="H14" s="195"/>
      <c r="I14" s="88"/>
      <c r="J14" s="195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>
        <f t="shared" si="0"/>
        <v>0</v>
      </c>
      <c r="W14" s="2"/>
      <c r="X14" s="2"/>
      <c r="Z14" s="2"/>
      <c r="AA14" s="2"/>
      <c r="AB14" s="2"/>
      <c r="AC14" s="2"/>
      <c r="AD14" s="2"/>
      <c r="AF14" s="2"/>
    </row>
    <row r="15" spans="1:32" ht="13.5" customHeight="1">
      <c r="A15" s="197" t="s">
        <v>39</v>
      </c>
      <c r="B15" s="88"/>
      <c r="C15" s="88"/>
      <c r="D15" s="88"/>
      <c r="E15" s="88"/>
      <c r="F15" s="88"/>
      <c r="G15" s="88"/>
      <c r="H15" s="195"/>
      <c r="I15" s="88"/>
      <c r="J15" s="195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>
        <f t="shared" si="0"/>
        <v>0</v>
      </c>
      <c r="W15" s="2"/>
      <c r="X15" s="2"/>
      <c r="Z15" s="2"/>
      <c r="AA15" s="2"/>
      <c r="AB15" s="2"/>
      <c r="AC15" s="2"/>
      <c r="AD15" s="2"/>
      <c r="AF15" s="2"/>
    </row>
    <row r="16" spans="1:32" ht="13.5" customHeight="1">
      <c r="A16" s="203" t="s">
        <v>44</v>
      </c>
      <c r="B16" s="88"/>
      <c r="C16" s="88"/>
      <c r="D16" s="88"/>
      <c r="E16" s="88"/>
      <c r="F16" s="88"/>
      <c r="G16" s="88"/>
      <c r="H16" s="195"/>
      <c r="I16" s="88"/>
      <c r="J16" s="195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>
        <f t="shared" si="0"/>
        <v>0</v>
      </c>
      <c r="W16" s="2"/>
      <c r="X16" s="2"/>
      <c r="Z16" s="2"/>
      <c r="AA16" s="2"/>
      <c r="AB16" s="2"/>
      <c r="AC16" s="2"/>
      <c r="AD16" s="2"/>
      <c r="AF16" s="2"/>
    </row>
    <row r="17" spans="1:32" ht="13.5" customHeight="1">
      <c r="A17" s="15" t="s">
        <v>163</v>
      </c>
      <c r="B17" s="88"/>
      <c r="C17" s="88"/>
      <c r="D17" s="88"/>
      <c r="E17" s="88"/>
      <c r="F17" s="88"/>
      <c r="G17" s="88"/>
      <c r="H17" s="195"/>
      <c r="I17" s="88"/>
      <c r="J17" s="195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>
        <f t="shared" si="0"/>
        <v>0</v>
      </c>
      <c r="W17" s="2"/>
      <c r="X17" s="2"/>
      <c r="Z17" s="2"/>
      <c r="AA17" s="2"/>
      <c r="AB17" s="2"/>
      <c r="AC17" s="2"/>
      <c r="AD17" s="2"/>
      <c r="AF17" s="2"/>
    </row>
    <row r="18" spans="1:32" ht="13.5" customHeight="1">
      <c r="A18" s="15" t="s">
        <v>164</v>
      </c>
      <c r="B18" s="88"/>
      <c r="C18" s="88"/>
      <c r="D18" s="88"/>
      <c r="E18" s="88"/>
      <c r="F18" s="88"/>
      <c r="G18" s="88"/>
      <c r="H18" s="195"/>
      <c r="I18" s="88"/>
      <c r="J18" s="195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>
        <f t="shared" si="0"/>
        <v>0</v>
      </c>
      <c r="W18" s="2"/>
      <c r="X18" s="2"/>
      <c r="Z18" s="2"/>
      <c r="AA18" s="2"/>
      <c r="AB18" s="2"/>
      <c r="AC18" s="2"/>
      <c r="AD18" s="2"/>
      <c r="AF18" s="2"/>
    </row>
    <row r="19" spans="1:32" ht="13.5" customHeight="1">
      <c r="A19" s="15"/>
      <c r="B19" s="88"/>
      <c r="C19" s="88"/>
      <c r="D19" s="88"/>
      <c r="E19" s="88"/>
      <c r="F19" s="88"/>
      <c r="G19" s="88"/>
      <c r="H19" s="195"/>
      <c r="I19" s="88"/>
      <c r="J19" s="195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2"/>
      <c r="X19" s="2"/>
      <c r="Z19" s="2"/>
      <c r="AA19" s="2"/>
      <c r="AB19" s="2"/>
      <c r="AC19" s="2"/>
      <c r="AD19" s="2"/>
      <c r="AF19" s="2"/>
    </row>
    <row r="20" spans="1:32" ht="13.5" customHeight="1">
      <c r="A20" s="179" t="s">
        <v>166</v>
      </c>
      <c r="B20" s="88"/>
      <c r="C20" s="88"/>
      <c r="D20" s="88"/>
      <c r="E20" s="88"/>
      <c r="F20" s="88"/>
      <c r="G20" s="88"/>
      <c r="H20" s="195"/>
      <c r="I20" s="88"/>
      <c r="J20" s="195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>
        <f>SUM(B20:U20)</f>
        <v>0</v>
      </c>
      <c r="W20" s="2"/>
      <c r="X20" s="2"/>
      <c r="Z20" s="2"/>
      <c r="AA20" s="2"/>
      <c r="AB20" s="2"/>
      <c r="AC20" s="2"/>
      <c r="AD20" s="2"/>
      <c r="AF20" s="2"/>
    </row>
    <row r="21" spans="1:32" ht="13.5" customHeight="1">
      <c r="A21" s="179" t="s">
        <v>167</v>
      </c>
      <c r="B21" s="88"/>
      <c r="C21" s="88"/>
      <c r="D21" s="88"/>
      <c r="E21" s="88"/>
      <c r="F21" s="88"/>
      <c r="G21" s="88"/>
      <c r="H21" s="195"/>
      <c r="I21" s="88"/>
      <c r="J21" s="195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>
        <f>SUM(B21:U21)</f>
        <v>0</v>
      </c>
      <c r="W21" s="2"/>
      <c r="X21" s="2"/>
      <c r="Z21" s="2"/>
      <c r="AA21" s="2"/>
      <c r="AB21" s="2"/>
      <c r="AC21" s="2"/>
      <c r="AD21" s="2"/>
      <c r="AF21" s="2"/>
    </row>
    <row r="22" spans="1:32" s="31" customFormat="1" ht="13.5" customHeight="1">
      <c r="A22" s="16" t="s">
        <v>48</v>
      </c>
      <c r="B22" s="109">
        <f t="shared" ref="B22:U22" si="1">+B9+B10+B11+B12+B13+B20+B21</f>
        <v>21835</v>
      </c>
      <c r="C22" s="109">
        <f>+C9+C10+C11+C12+C13+C20+C21</f>
        <v>16529</v>
      </c>
      <c r="D22" s="109">
        <f>+D9+D10+D11+D12+D13+D20+D21</f>
        <v>229439</v>
      </c>
      <c r="E22" s="109">
        <f t="shared" si="1"/>
        <v>1002</v>
      </c>
      <c r="F22" s="109">
        <f t="shared" si="1"/>
        <v>4127</v>
      </c>
      <c r="G22" s="109">
        <f t="shared" si="1"/>
        <v>5703</v>
      </c>
      <c r="H22" s="232">
        <f t="shared" si="1"/>
        <v>115142</v>
      </c>
      <c r="I22" s="109">
        <f t="shared" si="1"/>
        <v>0</v>
      </c>
      <c r="J22" s="232">
        <f t="shared" si="1"/>
        <v>48644</v>
      </c>
      <c r="K22" s="109">
        <f t="shared" si="1"/>
        <v>184876</v>
      </c>
      <c r="L22" s="109">
        <f t="shared" si="1"/>
        <v>30504</v>
      </c>
      <c r="M22" s="109">
        <f t="shared" si="1"/>
        <v>32513</v>
      </c>
      <c r="N22" s="109">
        <f t="shared" si="1"/>
        <v>13467</v>
      </c>
      <c r="O22" s="109">
        <f t="shared" si="1"/>
        <v>4829</v>
      </c>
      <c r="P22" s="109">
        <f t="shared" si="1"/>
        <v>9008</v>
      </c>
      <c r="Q22" s="109">
        <f t="shared" si="1"/>
        <v>20420</v>
      </c>
      <c r="R22" s="109">
        <f t="shared" si="1"/>
        <v>5374</v>
      </c>
      <c r="S22" s="109">
        <f>+S9+S10+S11+S12+S13+S20+S21</f>
        <v>3160</v>
      </c>
      <c r="T22" s="109">
        <f>+T9+T10+T11+T12+T13+T20+T21</f>
        <v>37093</v>
      </c>
      <c r="U22" s="109">
        <f t="shared" si="1"/>
        <v>5030</v>
      </c>
      <c r="V22" s="89">
        <f>SUM(B22:U22)</f>
        <v>788695</v>
      </c>
      <c r="W22" s="187"/>
      <c r="X22" s="187"/>
      <c r="Z22" s="187"/>
      <c r="AA22" s="187"/>
      <c r="AB22" s="187"/>
      <c r="AC22" s="187"/>
      <c r="AD22" s="187"/>
      <c r="AF22" s="187"/>
    </row>
    <row r="23" spans="1:32" ht="13.5" customHeight="1">
      <c r="A23" s="53"/>
      <c r="B23" s="108"/>
      <c r="C23" s="108"/>
      <c r="D23" s="108"/>
      <c r="E23" s="108"/>
      <c r="F23" s="108"/>
      <c r="G23" s="108"/>
      <c r="H23" s="233"/>
      <c r="I23" s="108"/>
      <c r="J23" s="233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88"/>
      <c r="W23" s="2"/>
      <c r="X23" s="2"/>
      <c r="Z23" s="2"/>
      <c r="AA23" s="2"/>
      <c r="AB23" s="2"/>
      <c r="AC23" s="2"/>
      <c r="AD23" s="2"/>
      <c r="AF23" s="2"/>
    </row>
    <row r="24" spans="1:32" ht="13.5" customHeight="1">
      <c r="A24" s="49" t="s">
        <v>51</v>
      </c>
      <c r="B24" s="86"/>
      <c r="C24" s="86"/>
      <c r="D24" s="86"/>
      <c r="E24" s="86"/>
      <c r="F24" s="86"/>
      <c r="G24" s="86"/>
      <c r="H24" s="233"/>
      <c r="I24" s="86"/>
      <c r="J24" s="233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8">
        <f>SUM(B24:U24)</f>
        <v>0</v>
      </c>
      <c r="W24" s="2"/>
      <c r="X24" s="2"/>
      <c r="Z24" s="2"/>
      <c r="AA24" s="2"/>
      <c r="AB24" s="2"/>
      <c r="AC24" s="2"/>
      <c r="AD24" s="2"/>
      <c r="AF24" s="2"/>
    </row>
    <row r="25" spans="1:32" ht="13.5" customHeight="1">
      <c r="A25" s="51"/>
      <c r="B25" s="110"/>
      <c r="C25" s="110"/>
      <c r="D25" s="110"/>
      <c r="E25" s="110"/>
      <c r="F25" s="110"/>
      <c r="G25" s="110"/>
      <c r="H25" s="233"/>
      <c r="I25" s="110"/>
      <c r="J25" s="233"/>
      <c r="K25" s="110"/>
      <c r="L25" s="110"/>
      <c r="M25" s="110"/>
      <c r="N25" s="110"/>
      <c r="O25" s="110"/>
      <c r="P25" s="110"/>
      <c r="Q25" s="110"/>
      <c r="R25" s="110"/>
      <c r="S25" s="110"/>
      <c r="T25" s="110"/>
      <c r="U25" s="110"/>
      <c r="V25" s="88"/>
      <c r="W25" s="2"/>
      <c r="X25" s="2"/>
      <c r="Z25" s="2"/>
      <c r="AA25" s="2"/>
      <c r="AB25" s="2"/>
      <c r="AC25" s="2"/>
      <c r="AD25" s="2"/>
      <c r="AF25" s="2"/>
    </row>
    <row r="26" spans="1:32" s="31" customFormat="1" ht="13.5" customHeight="1">
      <c r="A26" s="52" t="s">
        <v>62</v>
      </c>
      <c r="B26" s="87">
        <f t="shared" ref="B26:U26" si="2">+B24</f>
        <v>0</v>
      </c>
      <c r="C26" s="87">
        <f>+C24</f>
        <v>0</v>
      </c>
      <c r="D26" s="87">
        <f>+D24</f>
        <v>0</v>
      </c>
      <c r="E26" s="87">
        <f t="shared" si="2"/>
        <v>0</v>
      </c>
      <c r="F26" s="87">
        <f t="shared" si="2"/>
        <v>0</v>
      </c>
      <c r="G26" s="87">
        <f t="shared" si="2"/>
        <v>0</v>
      </c>
      <c r="H26" s="94">
        <f t="shared" si="2"/>
        <v>0</v>
      </c>
      <c r="I26" s="87">
        <f t="shared" si="2"/>
        <v>0</v>
      </c>
      <c r="J26" s="94">
        <f t="shared" si="2"/>
        <v>0</v>
      </c>
      <c r="K26" s="87">
        <f t="shared" si="2"/>
        <v>0</v>
      </c>
      <c r="L26" s="87">
        <f t="shared" si="2"/>
        <v>0</v>
      </c>
      <c r="M26" s="87">
        <f t="shared" si="2"/>
        <v>0</v>
      </c>
      <c r="N26" s="87">
        <f t="shared" si="2"/>
        <v>0</v>
      </c>
      <c r="O26" s="87">
        <f t="shared" si="2"/>
        <v>0</v>
      </c>
      <c r="P26" s="87">
        <f t="shared" si="2"/>
        <v>0</v>
      </c>
      <c r="Q26" s="87">
        <f t="shared" si="2"/>
        <v>0</v>
      </c>
      <c r="R26" s="87">
        <f t="shared" si="2"/>
        <v>0</v>
      </c>
      <c r="S26" s="87">
        <f>+S24</f>
        <v>0</v>
      </c>
      <c r="T26" s="87">
        <f>+T24</f>
        <v>0</v>
      </c>
      <c r="U26" s="87">
        <f t="shared" si="2"/>
        <v>0</v>
      </c>
      <c r="V26" s="89">
        <f>SUM(B26:U26)</f>
        <v>0</v>
      </c>
      <c r="W26" s="187"/>
      <c r="X26" s="187"/>
      <c r="Z26" s="187"/>
      <c r="AA26" s="187"/>
      <c r="AB26" s="187"/>
      <c r="AC26" s="187"/>
      <c r="AD26" s="187"/>
      <c r="AF26" s="187"/>
    </row>
    <row r="27" spans="1:32">
      <c r="A27" s="52"/>
      <c r="B27" s="87"/>
      <c r="C27" s="87"/>
      <c r="D27" s="87"/>
      <c r="E27" s="87"/>
      <c r="F27" s="87"/>
      <c r="G27" s="87"/>
      <c r="H27" s="195"/>
      <c r="I27" s="87"/>
      <c r="J27" s="195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8"/>
      <c r="W27" s="2"/>
      <c r="X27" s="2"/>
      <c r="Z27" s="2"/>
      <c r="AA27" s="2"/>
      <c r="AB27" s="2"/>
      <c r="AC27" s="2"/>
      <c r="AD27" s="2"/>
      <c r="AF27" s="2"/>
    </row>
    <row r="28" spans="1:32" s="31" customFormat="1" ht="13.5" customHeight="1">
      <c r="A28" s="30" t="s">
        <v>64</v>
      </c>
      <c r="B28" s="87">
        <f t="shared" ref="B28:U28" si="3">+B22+B26</f>
        <v>21835</v>
      </c>
      <c r="C28" s="87">
        <f>+C22+C26</f>
        <v>16529</v>
      </c>
      <c r="D28" s="87">
        <f>+D22+D26</f>
        <v>229439</v>
      </c>
      <c r="E28" s="87">
        <f t="shared" si="3"/>
        <v>1002</v>
      </c>
      <c r="F28" s="87">
        <f t="shared" si="3"/>
        <v>4127</v>
      </c>
      <c r="G28" s="87">
        <f t="shared" si="3"/>
        <v>5703</v>
      </c>
      <c r="H28" s="94">
        <f t="shared" si="3"/>
        <v>115142</v>
      </c>
      <c r="I28" s="87">
        <f t="shared" si="3"/>
        <v>0</v>
      </c>
      <c r="J28" s="94">
        <f t="shared" si="3"/>
        <v>48644</v>
      </c>
      <c r="K28" s="87">
        <f t="shared" si="3"/>
        <v>184876</v>
      </c>
      <c r="L28" s="87">
        <f t="shared" si="3"/>
        <v>30504</v>
      </c>
      <c r="M28" s="87">
        <f t="shared" si="3"/>
        <v>32513</v>
      </c>
      <c r="N28" s="87">
        <f t="shared" si="3"/>
        <v>13467</v>
      </c>
      <c r="O28" s="87">
        <f t="shared" si="3"/>
        <v>4829</v>
      </c>
      <c r="P28" s="87">
        <f t="shared" si="3"/>
        <v>9008</v>
      </c>
      <c r="Q28" s="87">
        <f t="shared" si="3"/>
        <v>20420</v>
      </c>
      <c r="R28" s="87">
        <f t="shared" si="3"/>
        <v>5374</v>
      </c>
      <c r="S28" s="87">
        <f>+S22+S26</f>
        <v>3160</v>
      </c>
      <c r="T28" s="87">
        <f>+T22+T26</f>
        <v>37093</v>
      </c>
      <c r="U28" s="87">
        <f t="shared" si="3"/>
        <v>5030</v>
      </c>
      <c r="V28" s="89">
        <f>SUM(B28:U28)</f>
        <v>788695</v>
      </c>
      <c r="W28" s="187"/>
      <c r="X28" s="187"/>
      <c r="Z28" s="187"/>
      <c r="AA28" s="187"/>
      <c r="AB28" s="187"/>
      <c r="AC28" s="187"/>
      <c r="AD28" s="187"/>
      <c r="AF28" s="187"/>
    </row>
    <row r="29" spans="1:32" ht="13.5" customHeight="1">
      <c r="A29" s="60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38"/>
      <c r="S29" s="38"/>
      <c r="T29" s="38"/>
      <c r="U29" s="38"/>
      <c r="V29" s="38"/>
      <c r="W29" s="2"/>
      <c r="X29" s="2"/>
      <c r="Z29" s="2"/>
      <c r="AA29" s="2"/>
      <c r="AB29" s="2"/>
      <c r="AC29" s="2"/>
      <c r="AD29" s="2"/>
      <c r="AF29" s="2"/>
    </row>
    <row r="30" spans="1:32" ht="27" customHeight="1">
      <c r="A30" s="59" t="s">
        <v>185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38"/>
      <c r="S30" s="38"/>
      <c r="T30" s="38"/>
      <c r="U30" s="38"/>
      <c r="V30" s="83" t="s">
        <v>2</v>
      </c>
      <c r="W30" s="2"/>
      <c r="X30" s="2"/>
      <c r="Z30" s="2"/>
      <c r="AA30" s="2"/>
      <c r="AB30" s="2"/>
      <c r="AC30" s="2"/>
      <c r="AD30" s="2"/>
      <c r="AF30" s="2"/>
    </row>
    <row r="31" spans="1:32" ht="13.5" customHeight="1">
      <c r="A31" s="199" t="s">
        <v>42</v>
      </c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199"/>
      <c r="Q31" s="199"/>
      <c r="R31" s="179"/>
      <c r="S31" s="179"/>
      <c r="T31" s="179"/>
      <c r="U31" s="179"/>
      <c r="V31" s="88">
        <f>SUM(B31:U31)</f>
        <v>0</v>
      </c>
      <c r="W31" s="2"/>
      <c r="X31" s="2"/>
      <c r="Z31" s="2"/>
      <c r="AA31" s="2"/>
      <c r="AB31" s="2"/>
      <c r="AC31" s="2"/>
      <c r="AD31" s="2"/>
      <c r="AF31" s="2"/>
    </row>
    <row r="32" spans="1:32" ht="13.5" customHeight="1">
      <c r="A32" s="49" t="s">
        <v>43</v>
      </c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  <c r="P32" s="199"/>
      <c r="Q32" s="199"/>
      <c r="R32" s="179"/>
      <c r="S32" s="179"/>
      <c r="T32" s="179"/>
      <c r="U32" s="179"/>
      <c r="V32" s="88">
        <f>SUM(B32:U32)</f>
        <v>0</v>
      </c>
      <c r="W32" s="2"/>
      <c r="X32" s="2"/>
      <c r="Z32" s="2"/>
      <c r="AA32" s="2"/>
      <c r="AB32" s="2"/>
      <c r="AC32" s="2"/>
      <c r="AD32" s="2"/>
      <c r="AF32" s="2"/>
    </row>
    <row r="33" spans="1:32" ht="13.5" customHeight="1">
      <c r="A33" s="196" t="s">
        <v>46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79"/>
      <c r="S33" s="179"/>
      <c r="T33" s="179"/>
      <c r="U33" s="179"/>
      <c r="V33" s="88">
        <f>SUM(B33:U33)</f>
        <v>0</v>
      </c>
      <c r="W33" s="2"/>
      <c r="X33" s="2"/>
      <c r="Z33" s="2"/>
      <c r="AA33" s="2"/>
      <c r="AB33" s="2"/>
      <c r="AC33" s="2"/>
      <c r="AD33" s="2"/>
      <c r="AF33" s="2"/>
    </row>
    <row r="34" spans="1:32" ht="13.5" customHeight="1">
      <c r="A34" s="196" t="s">
        <v>162</v>
      </c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79"/>
      <c r="S34" s="179"/>
      <c r="T34" s="179"/>
      <c r="U34" s="179"/>
      <c r="V34" s="88">
        <f>SUM(B34:U34)</f>
        <v>0</v>
      </c>
      <c r="W34" s="2"/>
      <c r="X34" s="2"/>
      <c r="Z34" s="2"/>
      <c r="AA34" s="2"/>
      <c r="AB34" s="2"/>
      <c r="AC34" s="2"/>
      <c r="AD34" s="2"/>
      <c r="AF34" s="2"/>
    </row>
    <row r="35" spans="1:32" ht="13.5" customHeight="1">
      <c r="A35" s="197" t="s">
        <v>36</v>
      </c>
      <c r="B35" s="197"/>
      <c r="C35" s="197"/>
      <c r="D35" s="197"/>
      <c r="E35" s="197"/>
      <c r="F35" s="197"/>
      <c r="G35" s="197"/>
      <c r="H35" s="197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197"/>
      <c r="T35" s="197"/>
      <c r="U35" s="197"/>
      <c r="V35" s="88">
        <f>SUM(B35:U35)</f>
        <v>0</v>
      </c>
      <c r="W35" s="2"/>
      <c r="X35" s="2"/>
      <c r="Z35" s="2"/>
    </row>
    <row r="36" spans="1:32" ht="13.5" customHeight="1">
      <c r="A36" s="27"/>
      <c r="B36" s="197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88"/>
      <c r="W36" s="2"/>
      <c r="X36" s="2"/>
      <c r="Z36" s="2"/>
    </row>
    <row r="37" spans="1:32" ht="13.5" customHeight="1">
      <c r="A37" s="179" t="s">
        <v>169</v>
      </c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88">
        <f>SUM(B37:U37)</f>
        <v>0</v>
      </c>
      <c r="W37" s="2"/>
      <c r="X37" s="2"/>
      <c r="Z37" s="2"/>
    </row>
    <row r="38" spans="1:32" ht="13.5" customHeight="1">
      <c r="A38" s="179" t="s">
        <v>170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88">
        <f>SUM(B38:U38)</f>
        <v>0</v>
      </c>
      <c r="W38" s="2"/>
      <c r="X38" s="2"/>
      <c r="Z38" s="2"/>
    </row>
    <row r="39" spans="1:32" ht="13.5" customHeight="1">
      <c r="A39" s="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88"/>
      <c r="W39" s="2"/>
      <c r="X39" s="2"/>
      <c r="Z39" s="2"/>
    </row>
    <row r="40" spans="1:32" s="31" customFormat="1" ht="13.5" customHeight="1">
      <c r="A40" s="30" t="s">
        <v>172</v>
      </c>
      <c r="B40" s="87">
        <f t="shared" ref="B40:U40" si="4">+B31+B32+B33+B37+B38</f>
        <v>0</v>
      </c>
      <c r="C40" s="87">
        <f t="shared" si="4"/>
        <v>0</v>
      </c>
      <c r="D40" s="87">
        <f t="shared" si="4"/>
        <v>0</v>
      </c>
      <c r="E40" s="87">
        <f t="shared" si="4"/>
        <v>0</v>
      </c>
      <c r="F40" s="87">
        <f t="shared" si="4"/>
        <v>0</v>
      </c>
      <c r="G40" s="87">
        <f t="shared" si="4"/>
        <v>0</v>
      </c>
      <c r="H40" s="87">
        <f t="shared" si="4"/>
        <v>0</v>
      </c>
      <c r="I40" s="87">
        <f t="shared" si="4"/>
        <v>0</v>
      </c>
      <c r="J40" s="87">
        <f t="shared" si="4"/>
        <v>0</v>
      </c>
      <c r="K40" s="87">
        <f t="shared" si="4"/>
        <v>0</v>
      </c>
      <c r="L40" s="87">
        <f t="shared" si="4"/>
        <v>0</v>
      </c>
      <c r="M40" s="87">
        <f t="shared" si="4"/>
        <v>0</v>
      </c>
      <c r="N40" s="87">
        <f t="shared" si="4"/>
        <v>0</v>
      </c>
      <c r="O40" s="87">
        <f t="shared" si="4"/>
        <v>0</v>
      </c>
      <c r="P40" s="87">
        <f t="shared" si="4"/>
        <v>0</v>
      </c>
      <c r="Q40" s="87">
        <f t="shared" si="4"/>
        <v>0</v>
      </c>
      <c r="R40" s="87">
        <f t="shared" si="4"/>
        <v>0</v>
      </c>
      <c r="S40" s="87">
        <f t="shared" si="4"/>
        <v>0</v>
      </c>
      <c r="T40" s="87">
        <f t="shared" si="4"/>
        <v>0</v>
      </c>
      <c r="U40" s="87">
        <f t="shared" si="4"/>
        <v>0</v>
      </c>
      <c r="V40" s="89">
        <f>SUM(B40:U40)</f>
        <v>0</v>
      </c>
      <c r="W40" s="187"/>
      <c r="X40" s="187"/>
      <c r="Z40" s="187"/>
    </row>
    <row r="41" spans="1:32" ht="13.5" customHeight="1">
      <c r="A41" s="24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88"/>
      <c r="W41" s="2"/>
      <c r="X41" s="2"/>
      <c r="Z41" s="2"/>
    </row>
    <row r="42" spans="1:32" ht="13.5" customHeight="1">
      <c r="A42" s="199" t="s">
        <v>51</v>
      </c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9"/>
      <c r="V42" s="88">
        <f>SUM(B42:U42)</f>
        <v>0</v>
      </c>
      <c r="W42" s="2"/>
      <c r="X42" s="2"/>
      <c r="Z42" s="2"/>
    </row>
    <row r="43" spans="1:32" ht="13.5" customHeight="1">
      <c r="A43" s="57" t="s">
        <v>67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88">
        <f>SUM(B43:U43)</f>
        <v>0</v>
      </c>
      <c r="W43" s="2"/>
      <c r="X43" s="2"/>
      <c r="Z43" s="2"/>
    </row>
    <row r="44" spans="1:32" s="31" customFormat="1" ht="13.5" customHeight="1">
      <c r="A44" s="30" t="s">
        <v>70</v>
      </c>
      <c r="B44" s="30">
        <f t="shared" ref="B44:U44" si="5">SUM(B42:B43)</f>
        <v>0</v>
      </c>
      <c r="C44" s="30">
        <f t="shared" si="5"/>
        <v>0</v>
      </c>
      <c r="D44" s="30">
        <f t="shared" si="5"/>
        <v>0</v>
      </c>
      <c r="E44" s="30">
        <f t="shared" si="5"/>
        <v>0</v>
      </c>
      <c r="F44" s="30">
        <f t="shared" si="5"/>
        <v>0</v>
      </c>
      <c r="G44" s="30">
        <f t="shared" si="5"/>
        <v>0</v>
      </c>
      <c r="H44" s="30">
        <f t="shared" si="5"/>
        <v>0</v>
      </c>
      <c r="I44" s="30">
        <f t="shared" si="5"/>
        <v>0</v>
      </c>
      <c r="J44" s="30">
        <f t="shared" si="5"/>
        <v>0</v>
      </c>
      <c r="K44" s="30">
        <f t="shared" si="5"/>
        <v>0</v>
      </c>
      <c r="L44" s="30">
        <f t="shared" si="5"/>
        <v>0</v>
      </c>
      <c r="M44" s="30">
        <f t="shared" si="5"/>
        <v>0</v>
      </c>
      <c r="N44" s="30">
        <f t="shared" si="5"/>
        <v>0</v>
      </c>
      <c r="O44" s="30">
        <f t="shared" si="5"/>
        <v>0</v>
      </c>
      <c r="P44" s="30">
        <f t="shared" si="5"/>
        <v>0</v>
      </c>
      <c r="Q44" s="30">
        <f t="shared" si="5"/>
        <v>0</v>
      </c>
      <c r="R44" s="30">
        <f t="shared" si="5"/>
        <v>0</v>
      </c>
      <c r="S44" s="30">
        <f t="shared" si="5"/>
        <v>0</v>
      </c>
      <c r="T44" s="30">
        <f t="shared" si="5"/>
        <v>0</v>
      </c>
      <c r="U44" s="30">
        <f t="shared" si="5"/>
        <v>0</v>
      </c>
      <c r="V44" s="89">
        <f>SUM(B44:U44)</f>
        <v>0</v>
      </c>
    </row>
    <row r="45" spans="1:32" ht="13.5" customHeight="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88"/>
    </row>
    <row r="46" spans="1:32" s="31" customFormat="1" ht="13.5" customHeight="1">
      <c r="A46" s="30" t="s">
        <v>72</v>
      </c>
      <c r="B46" s="87">
        <f t="shared" ref="B46:U46" si="6">+B40+B44</f>
        <v>0</v>
      </c>
      <c r="C46" s="87">
        <f t="shared" si="6"/>
        <v>0</v>
      </c>
      <c r="D46" s="87">
        <f t="shared" si="6"/>
        <v>0</v>
      </c>
      <c r="E46" s="87">
        <f t="shared" si="6"/>
        <v>0</v>
      </c>
      <c r="F46" s="87">
        <f t="shared" si="6"/>
        <v>0</v>
      </c>
      <c r="G46" s="87">
        <f t="shared" si="6"/>
        <v>0</v>
      </c>
      <c r="H46" s="87">
        <f t="shared" si="6"/>
        <v>0</v>
      </c>
      <c r="I46" s="87">
        <f t="shared" si="6"/>
        <v>0</v>
      </c>
      <c r="J46" s="87">
        <f t="shared" si="6"/>
        <v>0</v>
      </c>
      <c r="K46" s="87">
        <f t="shared" si="6"/>
        <v>0</v>
      </c>
      <c r="L46" s="87">
        <f t="shared" si="6"/>
        <v>0</v>
      </c>
      <c r="M46" s="87">
        <f t="shared" si="6"/>
        <v>0</v>
      </c>
      <c r="N46" s="87">
        <f t="shared" si="6"/>
        <v>0</v>
      </c>
      <c r="O46" s="87">
        <f t="shared" si="6"/>
        <v>0</v>
      </c>
      <c r="P46" s="87">
        <f t="shared" si="6"/>
        <v>0</v>
      </c>
      <c r="Q46" s="87">
        <f t="shared" si="6"/>
        <v>0</v>
      </c>
      <c r="R46" s="87">
        <f t="shared" si="6"/>
        <v>0</v>
      </c>
      <c r="S46" s="87">
        <f t="shared" si="6"/>
        <v>0</v>
      </c>
      <c r="T46" s="87">
        <f t="shared" si="6"/>
        <v>0</v>
      </c>
      <c r="U46" s="87">
        <f t="shared" si="6"/>
        <v>0</v>
      </c>
      <c r="V46" s="89">
        <f>SUM(B46:U46)</f>
        <v>0</v>
      </c>
    </row>
    <row r="47" spans="1:32" ht="13.5" customHeight="1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88"/>
    </row>
    <row r="48" spans="1:32" s="31" customFormat="1" ht="15" customHeight="1">
      <c r="A48" s="23" t="s">
        <v>173</v>
      </c>
      <c r="B48" s="97">
        <f t="shared" ref="B48:U48" si="7">+B28+B46</f>
        <v>21835</v>
      </c>
      <c r="C48" s="97">
        <f t="shared" si="7"/>
        <v>16529</v>
      </c>
      <c r="D48" s="97">
        <f t="shared" si="7"/>
        <v>229439</v>
      </c>
      <c r="E48" s="97">
        <f t="shared" si="7"/>
        <v>1002</v>
      </c>
      <c r="F48" s="97">
        <f t="shared" si="7"/>
        <v>4127</v>
      </c>
      <c r="G48" s="97">
        <f t="shared" si="7"/>
        <v>5703</v>
      </c>
      <c r="H48" s="97">
        <f t="shared" si="7"/>
        <v>115142</v>
      </c>
      <c r="I48" s="97">
        <f t="shared" si="7"/>
        <v>0</v>
      </c>
      <c r="J48" s="97">
        <f t="shared" si="7"/>
        <v>48644</v>
      </c>
      <c r="K48" s="97">
        <f t="shared" si="7"/>
        <v>184876</v>
      </c>
      <c r="L48" s="97">
        <f t="shared" si="7"/>
        <v>30504</v>
      </c>
      <c r="M48" s="97">
        <f t="shared" si="7"/>
        <v>32513</v>
      </c>
      <c r="N48" s="97">
        <f t="shared" si="7"/>
        <v>13467</v>
      </c>
      <c r="O48" s="97">
        <f t="shared" si="7"/>
        <v>4829</v>
      </c>
      <c r="P48" s="97">
        <f t="shared" si="7"/>
        <v>9008</v>
      </c>
      <c r="Q48" s="97">
        <f t="shared" si="7"/>
        <v>20420</v>
      </c>
      <c r="R48" s="97">
        <f t="shared" si="7"/>
        <v>5374</v>
      </c>
      <c r="S48" s="97">
        <f t="shared" si="7"/>
        <v>3160</v>
      </c>
      <c r="T48" s="97">
        <f t="shared" si="7"/>
        <v>37093</v>
      </c>
      <c r="U48" s="97">
        <f t="shared" si="7"/>
        <v>5030</v>
      </c>
      <c r="V48" s="89">
        <f>SUM(B48:U48)</f>
        <v>788695</v>
      </c>
    </row>
  </sheetData>
  <mergeCells count="7">
    <mergeCell ref="B5:V5"/>
    <mergeCell ref="A7:A8"/>
    <mergeCell ref="B7:V7"/>
    <mergeCell ref="A2:O2"/>
    <mergeCell ref="A3:O3"/>
    <mergeCell ref="Q3:V3"/>
    <mergeCell ref="Q2:V2"/>
  </mergeCells>
  <printOptions horizontalCentered="1"/>
  <pageMargins left="0.51181102362204722" right="0.39370078740157483" top="0.51" bottom="0.31496062992125984" header="0.22" footer="0.19685039370078741"/>
  <pageSetup paperSize="9" scale="65" orientation="landscape" horizontalDpi="300" verticalDpi="300" r:id="rId1"/>
  <headerFooter alignWithMargins="0">
    <oddHeader>&amp;LGAZDASÁGI MŰSZAKI ELLÁTÓ SZERVEZET</oddHeader>
    <oddFooter>&amp;LVeresegyház, 2013. Február 07.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8"/>
  <sheetViews>
    <sheetView topLeftCell="F1" workbookViewId="0">
      <selection sqref="A1:K1"/>
    </sheetView>
  </sheetViews>
  <sheetFormatPr defaultRowHeight="12.75"/>
  <cols>
    <col min="1" max="1" width="41.42578125" customWidth="1"/>
    <col min="2" max="11" width="12.85546875" customWidth="1"/>
    <col min="12" max="12" width="10.140625" customWidth="1"/>
    <col min="13" max="13" width="9.85546875" customWidth="1"/>
    <col min="14" max="14" width="11.42578125" customWidth="1"/>
    <col min="15" max="15" width="10.140625" customWidth="1"/>
    <col min="16" max="17" width="10" customWidth="1"/>
    <col min="18" max="18" width="9.42578125" customWidth="1"/>
    <col min="19" max="19" width="10.140625" customWidth="1"/>
    <col min="20" max="20" width="11.42578125" customWidth="1"/>
    <col min="21" max="21" width="12.7109375" customWidth="1"/>
    <col min="259" max="259" width="41.42578125" customWidth="1"/>
    <col min="260" max="260" width="11.42578125" customWidth="1"/>
    <col min="261" max="266" width="12.7109375" customWidth="1"/>
    <col min="267" max="267" width="12.140625" customWidth="1"/>
    <col min="268" max="268" width="10.140625" customWidth="1"/>
    <col min="269" max="269" width="9.85546875" customWidth="1"/>
    <col min="270" max="270" width="11.42578125" customWidth="1"/>
    <col min="271" max="271" width="10.140625" customWidth="1"/>
    <col min="272" max="273" width="10" customWidth="1"/>
    <col min="274" max="274" width="9.42578125" customWidth="1"/>
    <col min="275" max="275" width="10.140625" customWidth="1"/>
    <col min="276" max="276" width="11.42578125" customWidth="1"/>
    <col min="277" max="277" width="12.7109375" customWidth="1"/>
    <col min="515" max="515" width="41.42578125" customWidth="1"/>
    <col min="516" max="516" width="11.42578125" customWidth="1"/>
    <col min="517" max="522" width="12.7109375" customWidth="1"/>
    <col min="523" max="523" width="12.140625" customWidth="1"/>
    <col min="524" max="524" width="10.140625" customWidth="1"/>
    <col min="525" max="525" width="9.85546875" customWidth="1"/>
    <col min="526" max="526" width="11.42578125" customWidth="1"/>
    <col min="527" max="527" width="10.140625" customWidth="1"/>
    <col min="528" max="529" width="10" customWidth="1"/>
    <col min="530" max="530" width="9.42578125" customWidth="1"/>
    <col min="531" max="531" width="10.140625" customWidth="1"/>
    <col min="532" max="532" width="11.42578125" customWidth="1"/>
    <col min="533" max="533" width="12.7109375" customWidth="1"/>
    <col min="771" max="771" width="41.42578125" customWidth="1"/>
    <col min="772" max="772" width="11.42578125" customWidth="1"/>
    <col min="773" max="778" width="12.7109375" customWidth="1"/>
    <col min="779" max="779" width="12.140625" customWidth="1"/>
    <col min="780" max="780" width="10.140625" customWidth="1"/>
    <col min="781" max="781" width="9.85546875" customWidth="1"/>
    <col min="782" max="782" width="11.42578125" customWidth="1"/>
    <col min="783" max="783" width="10.140625" customWidth="1"/>
    <col min="784" max="785" width="10" customWidth="1"/>
    <col min="786" max="786" width="9.42578125" customWidth="1"/>
    <col min="787" max="787" width="10.140625" customWidth="1"/>
    <col min="788" max="788" width="11.42578125" customWidth="1"/>
    <col min="789" max="789" width="12.7109375" customWidth="1"/>
    <col min="1027" max="1027" width="41.42578125" customWidth="1"/>
    <col min="1028" max="1028" width="11.42578125" customWidth="1"/>
    <col min="1029" max="1034" width="12.7109375" customWidth="1"/>
    <col min="1035" max="1035" width="12.140625" customWidth="1"/>
    <col min="1036" max="1036" width="10.140625" customWidth="1"/>
    <col min="1037" max="1037" width="9.85546875" customWidth="1"/>
    <col min="1038" max="1038" width="11.42578125" customWidth="1"/>
    <col min="1039" max="1039" width="10.140625" customWidth="1"/>
    <col min="1040" max="1041" width="10" customWidth="1"/>
    <col min="1042" max="1042" width="9.42578125" customWidth="1"/>
    <col min="1043" max="1043" width="10.140625" customWidth="1"/>
    <col min="1044" max="1044" width="11.42578125" customWidth="1"/>
    <col min="1045" max="1045" width="12.7109375" customWidth="1"/>
    <col min="1283" max="1283" width="41.42578125" customWidth="1"/>
    <col min="1284" max="1284" width="11.42578125" customWidth="1"/>
    <col min="1285" max="1290" width="12.7109375" customWidth="1"/>
    <col min="1291" max="1291" width="12.140625" customWidth="1"/>
    <col min="1292" max="1292" width="10.140625" customWidth="1"/>
    <col min="1293" max="1293" width="9.85546875" customWidth="1"/>
    <col min="1294" max="1294" width="11.42578125" customWidth="1"/>
    <col min="1295" max="1295" width="10.140625" customWidth="1"/>
    <col min="1296" max="1297" width="10" customWidth="1"/>
    <col min="1298" max="1298" width="9.42578125" customWidth="1"/>
    <col min="1299" max="1299" width="10.140625" customWidth="1"/>
    <col min="1300" max="1300" width="11.42578125" customWidth="1"/>
    <col min="1301" max="1301" width="12.7109375" customWidth="1"/>
    <col min="1539" max="1539" width="41.42578125" customWidth="1"/>
    <col min="1540" max="1540" width="11.42578125" customWidth="1"/>
    <col min="1541" max="1546" width="12.7109375" customWidth="1"/>
    <col min="1547" max="1547" width="12.140625" customWidth="1"/>
    <col min="1548" max="1548" width="10.140625" customWidth="1"/>
    <col min="1549" max="1549" width="9.85546875" customWidth="1"/>
    <col min="1550" max="1550" width="11.42578125" customWidth="1"/>
    <col min="1551" max="1551" width="10.140625" customWidth="1"/>
    <col min="1552" max="1553" width="10" customWidth="1"/>
    <col min="1554" max="1554" width="9.42578125" customWidth="1"/>
    <col min="1555" max="1555" width="10.140625" customWidth="1"/>
    <col min="1556" max="1556" width="11.42578125" customWidth="1"/>
    <col min="1557" max="1557" width="12.7109375" customWidth="1"/>
    <col min="1795" max="1795" width="41.42578125" customWidth="1"/>
    <col min="1796" max="1796" width="11.42578125" customWidth="1"/>
    <col min="1797" max="1802" width="12.7109375" customWidth="1"/>
    <col min="1803" max="1803" width="12.140625" customWidth="1"/>
    <col min="1804" max="1804" width="10.140625" customWidth="1"/>
    <col min="1805" max="1805" width="9.85546875" customWidth="1"/>
    <col min="1806" max="1806" width="11.42578125" customWidth="1"/>
    <col min="1807" max="1807" width="10.140625" customWidth="1"/>
    <col min="1808" max="1809" width="10" customWidth="1"/>
    <col min="1810" max="1810" width="9.42578125" customWidth="1"/>
    <col min="1811" max="1811" width="10.140625" customWidth="1"/>
    <col min="1812" max="1812" width="11.42578125" customWidth="1"/>
    <col min="1813" max="1813" width="12.7109375" customWidth="1"/>
    <col min="2051" max="2051" width="41.42578125" customWidth="1"/>
    <col min="2052" max="2052" width="11.42578125" customWidth="1"/>
    <col min="2053" max="2058" width="12.7109375" customWidth="1"/>
    <col min="2059" max="2059" width="12.140625" customWidth="1"/>
    <col min="2060" max="2060" width="10.140625" customWidth="1"/>
    <col min="2061" max="2061" width="9.85546875" customWidth="1"/>
    <col min="2062" max="2062" width="11.42578125" customWidth="1"/>
    <col min="2063" max="2063" width="10.140625" customWidth="1"/>
    <col min="2064" max="2065" width="10" customWidth="1"/>
    <col min="2066" max="2066" width="9.42578125" customWidth="1"/>
    <col min="2067" max="2067" width="10.140625" customWidth="1"/>
    <col min="2068" max="2068" width="11.42578125" customWidth="1"/>
    <col min="2069" max="2069" width="12.7109375" customWidth="1"/>
    <col min="2307" max="2307" width="41.42578125" customWidth="1"/>
    <col min="2308" max="2308" width="11.42578125" customWidth="1"/>
    <col min="2309" max="2314" width="12.7109375" customWidth="1"/>
    <col min="2315" max="2315" width="12.140625" customWidth="1"/>
    <col min="2316" max="2316" width="10.140625" customWidth="1"/>
    <col min="2317" max="2317" width="9.85546875" customWidth="1"/>
    <col min="2318" max="2318" width="11.42578125" customWidth="1"/>
    <col min="2319" max="2319" width="10.140625" customWidth="1"/>
    <col min="2320" max="2321" width="10" customWidth="1"/>
    <col min="2322" max="2322" width="9.42578125" customWidth="1"/>
    <col min="2323" max="2323" width="10.140625" customWidth="1"/>
    <col min="2324" max="2324" width="11.42578125" customWidth="1"/>
    <col min="2325" max="2325" width="12.7109375" customWidth="1"/>
    <col min="2563" max="2563" width="41.42578125" customWidth="1"/>
    <col min="2564" max="2564" width="11.42578125" customWidth="1"/>
    <col min="2565" max="2570" width="12.7109375" customWidth="1"/>
    <col min="2571" max="2571" width="12.140625" customWidth="1"/>
    <col min="2572" max="2572" width="10.140625" customWidth="1"/>
    <col min="2573" max="2573" width="9.85546875" customWidth="1"/>
    <col min="2574" max="2574" width="11.42578125" customWidth="1"/>
    <col min="2575" max="2575" width="10.140625" customWidth="1"/>
    <col min="2576" max="2577" width="10" customWidth="1"/>
    <col min="2578" max="2578" width="9.42578125" customWidth="1"/>
    <col min="2579" max="2579" width="10.140625" customWidth="1"/>
    <col min="2580" max="2580" width="11.42578125" customWidth="1"/>
    <col min="2581" max="2581" width="12.7109375" customWidth="1"/>
    <col min="2819" max="2819" width="41.42578125" customWidth="1"/>
    <col min="2820" max="2820" width="11.42578125" customWidth="1"/>
    <col min="2821" max="2826" width="12.7109375" customWidth="1"/>
    <col min="2827" max="2827" width="12.140625" customWidth="1"/>
    <col min="2828" max="2828" width="10.140625" customWidth="1"/>
    <col min="2829" max="2829" width="9.85546875" customWidth="1"/>
    <col min="2830" max="2830" width="11.42578125" customWidth="1"/>
    <col min="2831" max="2831" width="10.140625" customWidth="1"/>
    <col min="2832" max="2833" width="10" customWidth="1"/>
    <col min="2834" max="2834" width="9.42578125" customWidth="1"/>
    <col min="2835" max="2835" width="10.140625" customWidth="1"/>
    <col min="2836" max="2836" width="11.42578125" customWidth="1"/>
    <col min="2837" max="2837" width="12.7109375" customWidth="1"/>
    <col min="3075" max="3075" width="41.42578125" customWidth="1"/>
    <col min="3076" max="3076" width="11.42578125" customWidth="1"/>
    <col min="3077" max="3082" width="12.7109375" customWidth="1"/>
    <col min="3083" max="3083" width="12.140625" customWidth="1"/>
    <col min="3084" max="3084" width="10.140625" customWidth="1"/>
    <col min="3085" max="3085" width="9.85546875" customWidth="1"/>
    <col min="3086" max="3086" width="11.42578125" customWidth="1"/>
    <col min="3087" max="3087" width="10.140625" customWidth="1"/>
    <col min="3088" max="3089" width="10" customWidth="1"/>
    <col min="3090" max="3090" width="9.42578125" customWidth="1"/>
    <col min="3091" max="3091" width="10.140625" customWidth="1"/>
    <col min="3092" max="3092" width="11.42578125" customWidth="1"/>
    <col min="3093" max="3093" width="12.7109375" customWidth="1"/>
    <col min="3331" max="3331" width="41.42578125" customWidth="1"/>
    <col min="3332" max="3332" width="11.42578125" customWidth="1"/>
    <col min="3333" max="3338" width="12.7109375" customWidth="1"/>
    <col min="3339" max="3339" width="12.140625" customWidth="1"/>
    <col min="3340" max="3340" width="10.140625" customWidth="1"/>
    <col min="3341" max="3341" width="9.85546875" customWidth="1"/>
    <col min="3342" max="3342" width="11.42578125" customWidth="1"/>
    <col min="3343" max="3343" width="10.140625" customWidth="1"/>
    <col min="3344" max="3345" width="10" customWidth="1"/>
    <col min="3346" max="3346" width="9.42578125" customWidth="1"/>
    <col min="3347" max="3347" width="10.140625" customWidth="1"/>
    <col min="3348" max="3348" width="11.42578125" customWidth="1"/>
    <col min="3349" max="3349" width="12.7109375" customWidth="1"/>
    <col min="3587" max="3587" width="41.42578125" customWidth="1"/>
    <col min="3588" max="3588" width="11.42578125" customWidth="1"/>
    <col min="3589" max="3594" width="12.7109375" customWidth="1"/>
    <col min="3595" max="3595" width="12.140625" customWidth="1"/>
    <col min="3596" max="3596" width="10.140625" customWidth="1"/>
    <col min="3597" max="3597" width="9.85546875" customWidth="1"/>
    <col min="3598" max="3598" width="11.42578125" customWidth="1"/>
    <col min="3599" max="3599" width="10.140625" customWidth="1"/>
    <col min="3600" max="3601" width="10" customWidth="1"/>
    <col min="3602" max="3602" width="9.42578125" customWidth="1"/>
    <col min="3603" max="3603" width="10.140625" customWidth="1"/>
    <col min="3604" max="3604" width="11.42578125" customWidth="1"/>
    <col min="3605" max="3605" width="12.7109375" customWidth="1"/>
    <col min="3843" max="3843" width="41.42578125" customWidth="1"/>
    <col min="3844" max="3844" width="11.42578125" customWidth="1"/>
    <col min="3845" max="3850" width="12.7109375" customWidth="1"/>
    <col min="3851" max="3851" width="12.140625" customWidth="1"/>
    <col min="3852" max="3852" width="10.140625" customWidth="1"/>
    <col min="3853" max="3853" width="9.85546875" customWidth="1"/>
    <col min="3854" max="3854" width="11.42578125" customWidth="1"/>
    <col min="3855" max="3855" width="10.140625" customWidth="1"/>
    <col min="3856" max="3857" width="10" customWidth="1"/>
    <col min="3858" max="3858" width="9.42578125" customWidth="1"/>
    <col min="3859" max="3859" width="10.140625" customWidth="1"/>
    <col min="3860" max="3860" width="11.42578125" customWidth="1"/>
    <col min="3861" max="3861" width="12.7109375" customWidth="1"/>
    <col min="4099" max="4099" width="41.42578125" customWidth="1"/>
    <col min="4100" max="4100" width="11.42578125" customWidth="1"/>
    <col min="4101" max="4106" width="12.7109375" customWidth="1"/>
    <col min="4107" max="4107" width="12.140625" customWidth="1"/>
    <col min="4108" max="4108" width="10.140625" customWidth="1"/>
    <col min="4109" max="4109" width="9.85546875" customWidth="1"/>
    <col min="4110" max="4110" width="11.42578125" customWidth="1"/>
    <col min="4111" max="4111" width="10.140625" customWidth="1"/>
    <col min="4112" max="4113" width="10" customWidth="1"/>
    <col min="4114" max="4114" width="9.42578125" customWidth="1"/>
    <col min="4115" max="4115" width="10.140625" customWidth="1"/>
    <col min="4116" max="4116" width="11.42578125" customWidth="1"/>
    <col min="4117" max="4117" width="12.7109375" customWidth="1"/>
    <col min="4355" max="4355" width="41.42578125" customWidth="1"/>
    <col min="4356" max="4356" width="11.42578125" customWidth="1"/>
    <col min="4357" max="4362" width="12.7109375" customWidth="1"/>
    <col min="4363" max="4363" width="12.140625" customWidth="1"/>
    <col min="4364" max="4364" width="10.140625" customWidth="1"/>
    <col min="4365" max="4365" width="9.85546875" customWidth="1"/>
    <col min="4366" max="4366" width="11.42578125" customWidth="1"/>
    <col min="4367" max="4367" width="10.140625" customWidth="1"/>
    <col min="4368" max="4369" width="10" customWidth="1"/>
    <col min="4370" max="4370" width="9.42578125" customWidth="1"/>
    <col min="4371" max="4371" width="10.140625" customWidth="1"/>
    <col min="4372" max="4372" width="11.42578125" customWidth="1"/>
    <col min="4373" max="4373" width="12.7109375" customWidth="1"/>
    <col min="4611" max="4611" width="41.42578125" customWidth="1"/>
    <col min="4612" max="4612" width="11.42578125" customWidth="1"/>
    <col min="4613" max="4618" width="12.7109375" customWidth="1"/>
    <col min="4619" max="4619" width="12.140625" customWidth="1"/>
    <col min="4620" max="4620" width="10.140625" customWidth="1"/>
    <col min="4621" max="4621" width="9.85546875" customWidth="1"/>
    <col min="4622" max="4622" width="11.42578125" customWidth="1"/>
    <col min="4623" max="4623" width="10.140625" customWidth="1"/>
    <col min="4624" max="4625" width="10" customWidth="1"/>
    <col min="4626" max="4626" width="9.42578125" customWidth="1"/>
    <col min="4627" max="4627" width="10.140625" customWidth="1"/>
    <col min="4628" max="4628" width="11.42578125" customWidth="1"/>
    <col min="4629" max="4629" width="12.7109375" customWidth="1"/>
    <col min="4867" max="4867" width="41.42578125" customWidth="1"/>
    <col min="4868" max="4868" width="11.42578125" customWidth="1"/>
    <col min="4869" max="4874" width="12.7109375" customWidth="1"/>
    <col min="4875" max="4875" width="12.140625" customWidth="1"/>
    <col min="4876" max="4876" width="10.140625" customWidth="1"/>
    <col min="4877" max="4877" width="9.85546875" customWidth="1"/>
    <col min="4878" max="4878" width="11.42578125" customWidth="1"/>
    <col min="4879" max="4879" width="10.140625" customWidth="1"/>
    <col min="4880" max="4881" width="10" customWidth="1"/>
    <col min="4882" max="4882" width="9.42578125" customWidth="1"/>
    <col min="4883" max="4883" width="10.140625" customWidth="1"/>
    <col min="4884" max="4884" width="11.42578125" customWidth="1"/>
    <col min="4885" max="4885" width="12.7109375" customWidth="1"/>
    <col min="5123" max="5123" width="41.42578125" customWidth="1"/>
    <col min="5124" max="5124" width="11.42578125" customWidth="1"/>
    <col min="5125" max="5130" width="12.7109375" customWidth="1"/>
    <col min="5131" max="5131" width="12.140625" customWidth="1"/>
    <col min="5132" max="5132" width="10.140625" customWidth="1"/>
    <col min="5133" max="5133" width="9.85546875" customWidth="1"/>
    <col min="5134" max="5134" width="11.42578125" customWidth="1"/>
    <col min="5135" max="5135" width="10.140625" customWidth="1"/>
    <col min="5136" max="5137" width="10" customWidth="1"/>
    <col min="5138" max="5138" width="9.42578125" customWidth="1"/>
    <col min="5139" max="5139" width="10.140625" customWidth="1"/>
    <col min="5140" max="5140" width="11.42578125" customWidth="1"/>
    <col min="5141" max="5141" width="12.7109375" customWidth="1"/>
    <col min="5379" max="5379" width="41.42578125" customWidth="1"/>
    <col min="5380" max="5380" width="11.42578125" customWidth="1"/>
    <col min="5381" max="5386" width="12.7109375" customWidth="1"/>
    <col min="5387" max="5387" width="12.140625" customWidth="1"/>
    <col min="5388" max="5388" width="10.140625" customWidth="1"/>
    <col min="5389" max="5389" width="9.85546875" customWidth="1"/>
    <col min="5390" max="5390" width="11.42578125" customWidth="1"/>
    <col min="5391" max="5391" width="10.140625" customWidth="1"/>
    <col min="5392" max="5393" width="10" customWidth="1"/>
    <col min="5394" max="5394" width="9.42578125" customWidth="1"/>
    <col min="5395" max="5395" width="10.140625" customWidth="1"/>
    <col min="5396" max="5396" width="11.42578125" customWidth="1"/>
    <col min="5397" max="5397" width="12.7109375" customWidth="1"/>
    <col min="5635" max="5635" width="41.42578125" customWidth="1"/>
    <col min="5636" max="5636" width="11.42578125" customWidth="1"/>
    <col min="5637" max="5642" width="12.7109375" customWidth="1"/>
    <col min="5643" max="5643" width="12.140625" customWidth="1"/>
    <col min="5644" max="5644" width="10.140625" customWidth="1"/>
    <col min="5645" max="5645" width="9.85546875" customWidth="1"/>
    <col min="5646" max="5646" width="11.42578125" customWidth="1"/>
    <col min="5647" max="5647" width="10.140625" customWidth="1"/>
    <col min="5648" max="5649" width="10" customWidth="1"/>
    <col min="5650" max="5650" width="9.42578125" customWidth="1"/>
    <col min="5651" max="5651" width="10.140625" customWidth="1"/>
    <col min="5652" max="5652" width="11.42578125" customWidth="1"/>
    <col min="5653" max="5653" width="12.7109375" customWidth="1"/>
    <col min="5891" max="5891" width="41.42578125" customWidth="1"/>
    <col min="5892" max="5892" width="11.42578125" customWidth="1"/>
    <col min="5893" max="5898" width="12.7109375" customWidth="1"/>
    <col min="5899" max="5899" width="12.140625" customWidth="1"/>
    <col min="5900" max="5900" width="10.140625" customWidth="1"/>
    <col min="5901" max="5901" width="9.85546875" customWidth="1"/>
    <col min="5902" max="5902" width="11.42578125" customWidth="1"/>
    <col min="5903" max="5903" width="10.140625" customWidth="1"/>
    <col min="5904" max="5905" width="10" customWidth="1"/>
    <col min="5906" max="5906" width="9.42578125" customWidth="1"/>
    <col min="5907" max="5907" width="10.140625" customWidth="1"/>
    <col min="5908" max="5908" width="11.42578125" customWidth="1"/>
    <col min="5909" max="5909" width="12.7109375" customWidth="1"/>
    <col min="6147" max="6147" width="41.42578125" customWidth="1"/>
    <col min="6148" max="6148" width="11.42578125" customWidth="1"/>
    <col min="6149" max="6154" width="12.7109375" customWidth="1"/>
    <col min="6155" max="6155" width="12.140625" customWidth="1"/>
    <col min="6156" max="6156" width="10.140625" customWidth="1"/>
    <col min="6157" max="6157" width="9.85546875" customWidth="1"/>
    <col min="6158" max="6158" width="11.42578125" customWidth="1"/>
    <col min="6159" max="6159" width="10.140625" customWidth="1"/>
    <col min="6160" max="6161" width="10" customWidth="1"/>
    <col min="6162" max="6162" width="9.42578125" customWidth="1"/>
    <col min="6163" max="6163" width="10.140625" customWidth="1"/>
    <col min="6164" max="6164" width="11.42578125" customWidth="1"/>
    <col min="6165" max="6165" width="12.7109375" customWidth="1"/>
    <col min="6403" max="6403" width="41.42578125" customWidth="1"/>
    <col min="6404" max="6404" width="11.42578125" customWidth="1"/>
    <col min="6405" max="6410" width="12.7109375" customWidth="1"/>
    <col min="6411" max="6411" width="12.140625" customWidth="1"/>
    <col min="6412" max="6412" width="10.140625" customWidth="1"/>
    <col min="6413" max="6413" width="9.85546875" customWidth="1"/>
    <col min="6414" max="6414" width="11.42578125" customWidth="1"/>
    <col min="6415" max="6415" width="10.140625" customWidth="1"/>
    <col min="6416" max="6417" width="10" customWidth="1"/>
    <col min="6418" max="6418" width="9.42578125" customWidth="1"/>
    <col min="6419" max="6419" width="10.140625" customWidth="1"/>
    <col min="6420" max="6420" width="11.42578125" customWidth="1"/>
    <col min="6421" max="6421" width="12.7109375" customWidth="1"/>
    <col min="6659" max="6659" width="41.42578125" customWidth="1"/>
    <col min="6660" max="6660" width="11.42578125" customWidth="1"/>
    <col min="6661" max="6666" width="12.7109375" customWidth="1"/>
    <col min="6667" max="6667" width="12.140625" customWidth="1"/>
    <col min="6668" max="6668" width="10.140625" customWidth="1"/>
    <col min="6669" max="6669" width="9.85546875" customWidth="1"/>
    <col min="6670" max="6670" width="11.42578125" customWidth="1"/>
    <col min="6671" max="6671" width="10.140625" customWidth="1"/>
    <col min="6672" max="6673" width="10" customWidth="1"/>
    <col min="6674" max="6674" width="9.42578125" customWidth="1"/>
    <col min="6675" max="6675" width="10.140625" customWidth="1"/>
    <col min="6676" max="6676" width="11.42578125" customWidth="1"/>
    <col min="6677" max="6677" width="12.7109375" customWidth="1"/>
    <col min="6915" max="6915" width="41.42578125" customWidth="1"/>
    <col min="6916" max="6916" width="11.42578125" customWidth="1"/>
    <col min="6917" max="6922" width="12.7109375" customWidth="1"/>
    <col min="6923" max="6923" width="12.140625" customWidth="1"/>
    <col min="6924" max="6924" width="10.140625" customWidth="1"/>
    <col min="6925" max="6925" width="9.85546875" customWidth="1"/>
    <col min="6926" max="6926" width="11.42578125" customWidth="1"/>
    <col min="6927" max="6927" width="10.140625" customWidth="1"/>
    <col min="6928" max="6929" width="10" customWidth="1"/>
    <col min="6930" max="6930" width="9.42578125" customWidth="1"/>
    <col min="6931" max="6931" width="10.140625" customWidth="1"/>
    <col min="6932" max="6932" width="11.42578125" customWidth="1"/>
    <col min="6933" max="6933" width="12.7109375" customWidth="1"/>
    <col min="7171" max="7171" width="41.42578125" customWidth="1"/>
    <col min="7172" max="7172" width="11.42578125" customWidth="1"/>
    <col min="7173" max="7178" width="12.7109375" customWidth="1"/>
    <col min="7179" max="7179" width="12.140625" customWidth="1"/>
    <col min="7180" max="7180" width="10.140625" customWidth="1"/>
    <col min="7181" max="7181" width="9.85546875" customWidth="1"/>
    <col min="7182" max="7182" width="11.42578125" customWidth="1"/>
    <col min="7183" max="7183" width="10.140625" customWidth="1"/>
    <col min="7184" max="7185" width="10" customWidth="1"/>
    <col min="7186" max="7186" width="9.42578125" customWidth="1"/>
    <col min="7187" max="7187" width="10.140625" customWidth="1"/>
    <col min="7188" max="7188" width="11.42578125" customWidth="1"/>
    <col min="7189" max="7189" width="12.7109375" customWidth="1"/>
    <col min="7427" max="7427" width="41.42578125" customWidth="1"/>
    <col min="7428" max="7428" width="11.42578125" customWidth="1"/>
    <col min="7429" max="7434" width="12.7109375" customWidth="1"/>
    <col min="7435" max="7435" width="12.140625" customWidth="1"/>
    <col min="7436" max="7436" width="10.140625" customWidth="1"/>
    <col min="7437" max="7437" width="9.85546875" customWidth="1"/>
    <col min="7438" max="7438" width="11.42578125" customWidth="1"/>
    <col min="7439" max="7439" width="10.140625" customWidth="1"/>
    <col min="7440" max="7441" width="10" customWidth="1"/>
    <col min="7442" max="7442" width="9.42578125" customWidth="1"/>
    <col min="7443" max="7443" width="10.140625" customWidth="1"/>
    <col min="7444" max="7444" width="11.42578125" customWidth="1"/>
    <col min="7445" max="7445" width="12.7109375" customWidth="1"/>
    <col min="7683" max="7683" width="41.42578125" customWidth="1"/>
    <col min="7684" max="7684" width="11.42578125" customWidth="1"/>
    <col min="7685" max="7690" width="12.7109375" customWidth="1"/>
    <col min="7691" max="7691" width="12.140625" customWidth="1"/>
    <col min="7692" max="7692" width="10.140625" customWidth="1"/>
    <col min="7693" max="7693" width="9.85546875" customWidth="1"/>
    <col min="7694" max="7694" width="11.42578125" customWidth="1"/>
    <col min="7695" max="7695" width="10.140625" customWidth="1"/>
    <col min="7696" max="7697" width="10" customWidth="1"/>
    <col min="7698" max="7698" width="9.42578125" customWidth="1"/>
    <col min="7699" max="7699" width="10.140625" customWidth="1"/>
    <col min="7700" max="7700" width="11.42578125" customWidth="1"/>
    <col min="7701" max="7701" width="12.7109375" customWidth="1"/>
    <col min="7939" max="7939" width="41.42578125" customWidth="1"/>
    <col min="7940" max="7940" width="11.42578125" customWidth="1"/>
    <col min="7941" max="7946" width="12.7109375" customWidth="1"/>
    <col min="7947" max="7947" width="12.140625" customWidth="1"/>
    <col min="7948" max="7948" width="10.140625" customWidth="1"/>
    <col min="7949" max="7949" width="9.85546875" customWidth="1"/>
    <col min="7950" max="7950" width="11.42578125" customWidth="1"/>
    <col min="7951" max="7951" width="10.140625" customWidth="1"/>
    <col min="7952" max="7953" width="10" customWidth="1"/>
    <col min="7954" max="7954" width="9.42578125" customWidth="1"/>
    <col min="7955" max="7955" width="10.140625" customWidth="1"/>
    <col min="7956" max="7956" width="11.42578125" customWidth="1"/>
    <col min="7957" max="7957" width="12.7109375" customWidth="1"/>
    <col min="8195" max="8195" width="41.42578125" customWidth="1"/>
    <col min="8196" max="8196" width="11.42578125" customWidth="1"/>
    <col min="8197" max="8202" width="12.7109375" customWidth="1"/>
    <col min="8203" max="8203" width="12.140625" customWidth="1"/>
    <col min="8204" max="8204" width="10.140625" customWidth="1"/>
    <col min="8205" max="8205" width="9.85546875" customWidth="1"/>
    <col min="8206" max="8206" width="11.42578125" customWidth="1"/>
    <col min="8207" max="8207" width="10.140625" customWidth="1"/>
    <col min="8208" max="8209" width="10" customWidth="1"/>
    <col min="8210" max="8210" width="9.42578125" customWidth="1"/>
    <col min="8211" max="8211" width="10.140625" customWidth="1"/>
    <col min="8212" max="8212" width="11.42578125" customWidth="1"/>
    <col min="8213" max="8213" width="12.7109375" customWidth="1"/>
    <col min="8451" max="8451" width="41.42578125" customWidth="1"/>
    <col min="8452" max="8452" width="11.42578125" customWidth="1"/>
    <col min="8453" max="8458" width="12.7109375" customWidth="1"/>
    <col min="8459" max="8459" width="12.140625" customWidth="1"/>
    <col min="8460" max="8460" width="10.140625" customWidth="1"/>
    <col min="8461" max="8461" width="9.85546875" customWidth="1"/>
    <col min="8462" max="8462" width="11.42578125" customWidth="1"/>
    <col min="8463" max="8463" width="10.140625" customWidth="1"/>
    <col min="8464" max="8465" width="10" customWidth="1"/>
    <col min="8466" max="8466" width="9.42578125" customWidth="1"/>
    <col min="8467" max="8467" width="10.140625" customWidth="1"/>
    <col min="8468" max="8468" width="11.42578125" customWidth="1"/>
    <col min="8469" max="8469" width="12.7109375" customWidth="1"/>
    <col min="8707" max="8707" width="41.42578125" customWidth="1"/>
    <col min="8708" max="8708" width="11.42578125" customWidth="1"/>
    <col min="8709" max="8714" width="12.7109375" customWidth="1"/>
    <col min="8715" max="8715" width="12.140625" customWidth="1"/>
    <col min="8716" max="8716" width="10.140625" customWidth="1"/>
    <col min="8717" max="8717" width="9.85546875" customWidth="1"/>
    <col min="8718" max="8718" width="11.42578125" customWidth="1"/>
    <col min="8719" max="8719" width="10.140625" customWidth="1"/>
    <col min="8720" max="8721" width="10" customWidth="1"/>
    <col min="8722" max="8722" width="9.42578125" customWidth="1"/>
    <col min="8723" max="8723" width="10.140625" customWidth="1"/>
    <col min="8724" max="8724" width="11.42578125" customWidth="1"/>
    <col min="8725" max="8725" width="12.7109375" customWidth="1"/>
    <col min="8963" max="8963" width="41.42578125" customWidth="1"/>
    <col min="8964" max="8964" width="11.42578125" customWidth="1"/>
    <col min="8965" max="8970" width="12.7109375" customWidth="1"/>
    <col min="8971" max="8971" width="12.140625" customWidth="1"/>
    <col min="8972" max="8972" width="10.140625" customWidth="1"/>
    <col min="8973" max="8973" width="9.85546875" customWidth="1"/>
    <col min="8974" max="8974" width="11.42578125" customWidth="1"/>
    <col min="8975" max="8975" width="10.140625" customWidth="1"/>
    <col min="8976" max="8977" width="10" customWidth="1"/>
    <col min="8978" max="8978" width="9.42578125" customWidth="1"/>
    <col min="8979" max="8979" width="10.140625" customWidth="1"/>
    <col min="8980" max="8980" width="11.42578125" customWidth="1"/>
    <col min="8981" max="8981" width="12.7109375" customWidth="1"/>
    <col min="9219" max="9219" width="41.42578125" customWidth="1"/>
    <col min="9220" max="9220" width="11.42578125" customWidth="1"/>
    <col min="9221" max="9226" width="12.7109375" customWidth="1"/>
    <col min="9227" max="9227" width="12.140625" customWidth="1"/>
    <col min="9228" max="9228" width="10.140625" customWidth="1"/>
    <col min="9229" max="9229" width="9.85546875" customWidth="1"/>
    <col min="9230" max="9230" width="11.42578125" customWidth="1"/>
    <col min="9231" max="9231" width="10.140625" customWidth="1"/>
    <col min="9232" max="9233" width="10" customWidth="1"/>
    <col min="9234" max="9234" width="9.42578125" customWidth="1"/>
    <col min="9235" max="9235" width="10.140625" customWidth="1"/>
    <col min="9236" max="9236" width="11.42578125" customWidth="1"/>
    <col min="9237" max="9237" width="12.7109375" customWidth="1"/>
    <col min="9475" max="9475" width="41.42578125" customWidth="1"/>
    <col min="9476" max="9476" width="11.42578125" customWidth="1"/>
    <col min="9477" max="9482" width="12.7109375" customWidth="1"/>
    <col min="9483" max="9483" width="12.140625" customWidth="1"/>
    <col min="9484" max="9484" width="10.140625" customWidth="1"/>
    <col min="9485" max="9485" width="9.85546875" customWidth="1"/>
    <col min="9486" max="9486" width="11.42578125" customWidth="1"/>
    <col min="9487" max="9487" width="10.140625" customWidth="1"/>
    <col min="9488" max="9489" width="10" customWidth="1"/>
    <col min="9490" max="9490" width="9.42578125" customWidth="1"/>
    <col min="9491" max="9491" width="10.140625" customWidth="1"/>
    <col min="9492" max="9492" width="11.42578125" customWidth="1"/>
    <col min="9493" max="9493" width="12.7109375" customWidth="1"/>
    <col min="9731" max="9731" width="41.42578125" customWidth="1"/>
    <col min="9732" max="9732" width="11.42578125" customWidth="1"/>
    <col min="9733" max="9738" width="12.7109375" customWidth="1"/>
    <col min="9739" max="9739" width="12.140625" customWidth="1"/>
    <col min="9740" max="9740" width="10.140625" customWidth="1"/>
    <col min="9741" max="9741" width="9.85546875" customWidth="1"/>
    <col min="9742" max="9742" width="11.42578125" customWidth="1"/>
    <col min="9743" max="9743" width="10.140625" customWidth="1"/>
    <col min="9744" max="9745" width="10" customWidth="1"/>
    <col min="9746" max="9746" width="9.42578125" customWidth="1"/>
    <col min="9747" max="9747" width="10.140625" customWidth="1"/>
    <col min="9748" max="9748" width="11.42578125" customWidth="1"/>
    <col min="9749" max="9749" width="12.7109375" customWidth="1"/>
    <col min="9987" max="9987" width="41.42578125" customWidth="1"/>
    <col min="9988" max="9988" width="11.42578125" customWidth="1"/>
    <col min="9989" max="9994" width="12.7109375" customWidth="1"/>
    <col min="9995" max="9995" width="12.140625" customWidth="1"/>
    <col min="9996" max="9996" width="10.140625" customWidth="1"/>
    <col min="9997" max="9997" width="9.85546875" customWidth="1"/>
    <col min="9998" max="9998" width="11.42578125" customWidth="1"/>
    <col min="9999" max="9999" width="10.140625" customWidth="1"/>
    <col min="10000" max="10001" width="10" customWidth="1"/>
    <col min="10002" max="10002" width="9.42578125" customWidth="1"/>
    <col min="10003" max="10003" width="10.140625" customWidth="1"/>
    <col min="10004" max="10004" width="11.42578125" customWidth="1"/>
    <col min="10005" max="10005" width="12.7109375" customWidth="1"/>
    <col min="10243" max="10243" width="41.42578125" customWidth="1"/>
    <col min="10244" max="10244" width="11.42578125" customWidth="1"/>
    <col min="10245" max="10250" width="12.7109375" customWidth="1"/>
    <col min="10251" max="10251" width="12.140625" customWidth="1"/>
    <col min="10252" max="10252" width="10.140625" customWidth="1"/>
    <col min="10253" max="10253" width="9.85546875" customWidth="1"/>
    <col min="10254" max="10254" width="11.42578125" customWidth="1"/>
    <col min="10255" max="10255" width="10.140625" customWidth="1"/>
    <col min="10256" max="10257" width="10" customWidth="1"/>
    <col min="10258" max="10258" width="9.42578125" customWidth="1"/>
    <col min="10259" max="10259" width="10.140625" customWidth="1"/>
    <col min="10260" max="10260" width="11.42578125" customWidth="1"/>
    <col min="10261" max="10261" width="12.7109375" customWidth="1"/>
    <col min="10499" max="10499" width="41.42578125" customWidth="1"/>
    <col min="10500" max="10500" width="11.42578125" customWidth="1"/>
    <col min="10501" max="10506" width="12.7109375" customWidth="1"/>
    <col min="10507" max="10507" width="12.140625" customWidth="1"/>
    <col min="10508" max="10508" width="10.140625" customWidth="1"/>
    <col min="10509" max="10509" width="9.85546875" customWidth="1"/>
    <col min="10510" max="10510" width="11.42578125" customWidth="1"/>
    <col min="10511" max="10511" width="10.140625" customWidth="1"/>
    <col min="10512" max="10513" width="10" customWidth="1"/>
    <col min="10514" max="10514" width="9.42578125" customWidth="1"/>
    <col min="10515" max="10515" width="10.140625" customWidth="1"/>
    <col min="10516" max="10516" width="11.42578125" customWidth="1"/>
    <col min="10517" max="10517" width="12.7109375" customWidth="1"/>
    <col min="10755" max="10755" width="41.42578125" customWidth="1"/>
    <col min="10756" max="10756" width="11.42578125" customWidth="1"/>
    <col min="10757" max="10762" width="12.7109375" customWidth="1"/>
    <col min="10763" max="10763" width="12.140625" customWidth="1"/>
    <col min="10764" max="10764" width="10.140625" customWidth="1"/>
    <col min="10765" max="10765" width="9.85546875" customWidth="1"/>
    <col min="10766" max="10766" width="11.42578125" customWidth="1"/>
    <col min="10767" max="10767" width="10.140625" customWidth="1"/>
    <col min="10768" max="10769" width="10" customWidth="1"/>
    <col min="10770" max="10770" width="9.42578125" customWidth="1"/>
    <col min="10771" max="10771" width="10.140625" customWidth="1"/>
    <col min="10772" max="10772" width="11.42578125" customWidth="1"/>
    <col min="10773" max="10773" width="12.7109375" customWidth="1"/>
    <col min="11011" max="11011" width="41.42578125" customWidth="1"/>
    <col min="11012" max="11012" width="11.42578125" customWidth="1"/>
    <col min="11013" max="11018" width="12.7109375" customWidth="1"/>
    <col min="11019" max="11019" width="12.140625" customWidth="1"/>
    <col min="11020" max="11020" width="10.140625" customWidth="1"/>
    <col min="11021" max="11021" width="9.85546875" customWidth="1"/>
    <col min="11022" max="11022" width="11.42578125" customWidth="1"/>
    <col min="11023" max="11023" width="10.140625" customWidth="1"/>
    <col min="11024" max="11025" width="10" customWidth="1"/>
    <col min="11026" max="11026" width="9.42578125" customWidth="1"/>
    <col min="11027" max="11027" width="10.140625" customWidth="1"/>
    <col min="11028" max="11028" width="11.42578125" customWidth="1"/>
    <col min="11029" max="11029" width="12.7109375" customWidth="1"/>
    <col min="11267" max="11267" width="41.42578125" customWidth="1"/>
    <col min="11268" max="11268" width="11.42578125" customWidth="1"/>
    <col min="11269" max="11274" width="12.7109375" customWidth="1"/>
    <col min="11275" max="11275" width="12.140625" customWidth="1"/>
    <col min="11276" max="11276" width="10.140625" customWidth="1"/>
    <col min="11277" max="11277" width="9.85546875" customWidth="1"/>
    <col min="11278" max="11278" width="11.42578125" customWidth="1"/>
    <col min="11279" max="11279" width="10.140625" customWidth="1"/>
    <col min="11280" max="11281" width="10" customWidth="1"/>
    <col min="11282" max="11282" width="9.42578125" customWidth="1"/>
    <col min="11283" max="11283" width="10.140625" customWidth="1"/>
    <col min="11284" max="11284" width="11.42578125" customWidth="1"/>
    <col min="11285" max="11285" width="12.7109375" customWidth="1"/>
    <col min="11523" max="11523" width="41.42578125" customWidth="1"/>
    <col min="11524" max="11524" width="11.42578125" customWidth="1"/>
    <col min="11525" max="11530" width="12.7109375" customWidth="1"/>
    <col min="11531" max="11531" width="12.140625" customWidth="1"/>
    <col min="11532" max="11532" width="10.140625" customWidth="1"/>
    <col min="11533" max="11533" width="9.85546875" customWidth="1"/>
    <col min="11534" max="11534" width="11.42578125" customWidth="1"/>
    <col min="11535" max="11535" width="10.140625" customWidth="1"/>
    <col min="11536" max="11537" width="10" customWidth="1"/>
    <col min="11538" max="11538" width="9.42578125" customWidth="1"/>
    <col min="11539" max="11539" width="10.140625" customWidth="1"/>
    <col min="11540" max="11540" width="11.42578125" customWidth="1"/>
    <col min="11541" max="11541" width="12.7109375" customWidth="1"/>
    <col min="11779" max="11779" width="41.42578125" customWidth="1"/>
    <col min="11780" max="11780" width="11.42578125" customWidth="1"/>
    <col min="11781" max="11786" width="12.7109375" customWidth="1"/>
    <col min="11787" max="11787" width="12.140625" customWidth="1"/>
    <col min="11788" max="11788" width="10.140625" customWidth="1"/>
    <col min="11789" max="11789" width="9.85546875" customWidth="1"/>
    <col min="11790" max="11790" width="11.42578125" customWidth="1"/>
    <col min="11791" max="11791" width="10.140625" customWidth="1"/>
    <col min="11792" max="11793" width="10" customWidth="1"/>
    <col min="11794" max="11794" width="9.42578125" customWidth="1"/>
    <col min="11795" max="11795" width="10.140625" customWidth="1"/>
    <col min="11796" max="11796" width="11.42578125" customWidth="1"/>
    <col min="11797" max="11797" width="12.7109375" customWidth="1"/>
    <col min="12035" max="12035" width="41.42578125" customWidth="1"/>
    <col min="12036" max="12036" width="11.42578125" customWidth="1"/>
    <col min="12037" max="12042" width="12.7109375" customWidth="1"/>
    <col min="12043" max="12043" width="12.140625" customWidth="1"/>
    <col min="12044" max="12044" width="10.140625" customWidth="1"/>
    <col min="12045" max="12045" width="9.85546875" customWidth="1"/>
    <col min="12046" max="12046" width="11.42578125" customWidth="1"/>
    <col min="12047" max="12047" width="10.140625" customWidth="1"/>
    <col min="12048" max="12049" width="10" customWidth="1"/>
    <col min="12050" max="12050" width="9.42578125" customWidth="1"/>
    <col min="12051" max="12051" width="10.140625" customWidth="1"/>
    <col min="12052" max="12052" width="11.42578125" customWidth="1"/>
    <col min="12053" max="12053" width="12.7109375" customWidth="1"/>
    <col min="12291" max="12291" width="41.42578125" customWidth="1"/>
    <col min="12292" max="12292" width="11.42578125" customWidth="1"/>
    <col min="12293" max="12298" width="12.7109375" customWidth="1"/>
    <col min="12299" max="12299" width="12.140625" customWidth="1"/>
    <col min="12300" max="12300" width="10.140625" customWidth="1"/>
    <col min="12301" max="12301" width="9.85546875" customWidth="1"/>
    <col min="12302" max="12302" width="11.42578125" customWidth="1"/>
    <col min="12303" max="12303" width="10.140625" customWidth="1"/>
    <col min="12304" max="12305" width="10" customWidth="1"/>
    <col min="12306" max="12306" width="9.42578125" customWidth="1"/>
    <col min="12307" max="12307" width="10.140625" customWidth="1"/>
    <col min="12308" max="12308" width="11.42578125" customWidth="1"/>
    <col min="12309" max="12309" width="12.7109375" customWidth="1"/>
    <col min="12547" max="12547" width="41.42578125" customWidth="1"/>
    <col min="12548" max="12548" width="11.42578125" customWidth="1"/>
    <col min="12549" max="12554" width="12.7109375" customWidth="1"/>
    <col min="12555" max="12555" width="12.140625" customWidth="1"/>
    <col min="12556" max="12556" width="10.140625" customWidth="1"/>
    <col min="12557" max="12557" width="9.85546875" customWidth="1"/>
    <col min="12558" max="12558" width="11.42578125" customWidth="1"/>
    <col min="12559" max="12559" width="10.140625" customWidth="1"/>
    <col min="12560" max="12561" width="10" customWidth="1"/>
    <col min="12562" max="12562" width="9.42578125" customWidth="1"/>
    <col min="12563" max="12563" width="10.140625" customWidth="1"/>
    <col min="12564" max="12564" width="11.42578125" customWidth="1"/>
    <col min="12565" max="12565" width="12.7109375" customWidth="1"/>
    <col min="12803" max="12803" width="41.42578125" customWidth="1"/>
    <col min="12804" max="12804" width="11.42578125" customWidth="1"/>
    <col min="12805" max="12810" width="12.7109375" customWidth="1"/>
    <col min="12811" max="12811" width="12.140625" customWidth="1"/>
    <col min="12812" max="12812" width="10.140625" customWidth="1"/>
    <col min="12813" max="12813" width="9.85546875" customWidth="1"/>
    <col min="12814" max="12814" width="11.42578125" customWidth="1"/>
    <col min="12815" max="12815" width="10.140625" customWidth="1"/>
    <col min="12816" max="12817" width="10" customWidth="1"/>
    <col min="12818" max="12818" width="9.42578125" customWidth="1"/>
    <col min="12819" max="12819" width="10.140625" customWidth="1"/>
    <col min="12820" max="12820" width="11.42578125" customWidth="1"/>
    <col min="12821" max="12821" width="12.7109375" customWidth="1"/>
    <col min="13059" max="13059" width="41.42578125" customWidth="1"/>
    <col min="13060" max="13060" width="11.42578125" customWidth="1"/>
    <col min="13061" max="13066" width="12.7109375" customWidth="1"/>
    <col min="13067" max="13067" width="12.140625" customWidth="1"/>
    <col min="13068" max="13068" width="10.140625" customWidth="1"/>
    <col min="13069" max="13069" width="9.85546875" customWidth="1"/>
    <col min="13070" max="13070" width="11.42578125" customWidth="1"/>
    <col min="13071" max="13071" width="10.140625" customWidth="1"/>
    <col min="13072" max="13073" width="10" customWidth="1"/>
    <col min="13074" max="13074" width="9.42578125" customWidth="1"/>
    <col min="13075" max="13075" width="10.140625" customWidth="1"/>
    <col min="13076" max="13076" width="11.42578125" customWidth="1"/>
    <col min="13077" max="13077" width="12.7109375" customWidth="1"/>
    <col min="13315" max="13315" width="41.42578125" customWidth="1"/>
    <col min="13316" max="13316" width="11.42578125" customWidth="1"/>
    <col min="13317" max="13322" width="12.7109375" customWidth="1"/>
    <col min="13323" max="13323" width="12.140625" customWidth="1"/>
    <col min="13324" max="13324" width="10.140625" customWidth="1"/>
    <col min="13325" max="13325" width="9.85546875" customWidth="1"/>
    <col min="13326" max="13326" width="11.42578125" customWidth="1"/>
    <col min="13327" max="13327" width="10.140625" customWidth="1"/>
    <col min="13328" max="13329" width="10" customWidth="1"/>
    <col min="13330" max="13330" width="9.42578125" customWidth="1"/>
    <col min="13331" max="13331" width="10.140625" customWidth="1"/>
    <col min="13332" max="13332" width="11.42578125" customWidth="1"/>
    <col min="13333" max="13333" width="12.7109375" customWidth="1"/>
    <col min="13571" max="13571" width="41.42578125" customWidth="1"/>
    <col min="13572" max="13572" width="11.42578125" customWidth="1"/>
    <col min="13573" max="13578" width="12.7109375" customWidth="1"/>
    <col min="13579" max="13579" width="12.140625" customWidth="1"/>
    <col min="13580" max="13580" width="10.140625" customWidth="1"/>
    <col min="13581" max="13581" width="9.85546875" customWidth="1"/>
    <col min="13582" max="13582" width="11.42578125" customWidth="1"/>
    <col min="13583" max="13583" width="10.140625" customWidth="1"/>
    <col min="13584" max="13585" width="10" customWidth="1"/>
    <col min="13586" max="13586" width="9.42578125" customWidth="1"/>
    <col min="13587" max="13587" width="10.140625" customWidth="1"/>
    <col min="13588" max="13588" width="11.42578125" customWidth="1"/>
    <col min="13589" max="13589" width="12.7109375" customWidth="1"/>
    <col min="13827" max="13827" width="41.42578125" customWidth="1"/>
    <col min="13828" max="13828" width="11.42578125" customWidth="1"/>
    <col min="13829" max="13834" width="12.7109375" customWidth="1"/>
    <col min="13835" max="13835" width="12.140625" customWidth="1"/>
    <col min="13836" max="13836" width="10.140625" customWidth="1"/>
    <col min="13837" max="13837" width="9.85546875" customWidth="1"/>
    <col min="13838" max="13838" width="11.42578125" customWidth="1"/>
    <col min="13839" max="13839" width="10.140625" customWidth="1"/>
    <col min="13840" max="13841" width="10" customWidth="1"/>
    <col min="13842" max="13842" width="9.42578125" customWidth="1"/>
    <col min="13843" max="13843" width="10.140625" customWidth="1"/>
    <col min="13844" max="13844" width="11.42578125" customWidth="1"/>
    <col min="13845" max="13845" width="12.7109375" customWidth="1"/>
    <col min="14083" max="14083" width="41.42578125" customWidth="1"/>
    <col min="14084" max="14084" width="11.42578125" customWidth="1"/>
    <col min="14085" max="14090" width="12.7109375" customWidth="1"/>
    <col min="14091" max="14091" width="12.140625" customWidth="1"/>
    <col min="14092" max="14092" width="10.140625" customWidth="1"/>
    <col min="14093" max="14093" width="9.85546875" customWidth="1"/>
    <col min="14094" max="14094" width="11.42578125" customWidth="1"/>
    <col min="14095" max="14095" width="10.140625" customWidth="1"/>
    <col min="14096" max="14097" width="10" customWidth="1"/>
    <col min="14098" max="14098" width="9.42578125" customWidth="1"/>
    <col min="14099" max="14099" width="10.140625" customWidth="1"/>
    <col min="14100" max="14100" width="11.42578125" customWidth="1"/>
    <col min="14101" max="14101" width="12.7109375" customWidth="1"/>
    <col min="14339" max="14339" width="41.42578125" customWidth="1"/>
    <col min="14340" max="14340" width="11.42578125" customWidth="1"/>
    <col min="14341" max="14346" width="12.7109375" customWidth="1"/>
    <col min="14347" max="14347" width="12.140625" customWidth="1"/>
    <col min="14348" max="14348" width="10.140625" customWidth="1"/>
    <col min="14349" max="14349" width="9.85546875" customWidth="1"/>
    <col min="14350" max="14350" width="11.42578125" customWidth="1"/>
    <col min="14351" max="14351" width="10.140625" customWidth="1"/>
    <col min="14352" max="14353" width="10" customWidth="1"/>
    <col min="14354" max="14354" width="9.42578125" customWidth="1"/>
    <col min="14355" max="14355" width="10.140625" customWidth="1"/>
    <col min="14356" max="14356" width="11.42578125" customWidth="1"/>
    <col min="14357" max="14357" width="12.7109375" customWidth="1"/>
    <col min="14595" max="14595" width="41.42578125" customWidth="1"/>
    <col min="14596" max="14596" width="11.42578125" customWidth="1"/>
    <col min="14597" max="14602" width="12.7109375" customWidth="1"/>
    <col min="14603" max="14603" width="12.140625" customWidth="1"/>
    <col min="14604" max="14604" width="10.140625" customWidth="1"/>
    <col min="14605" max="14605" width="9.85546875" customWidth="1"/>
    <col min="14606" max="14606" width="11.42578125" customWidth="1"/>
    <col min="14607" max="14607" width="10.140625" customWidth="1"/>
    <col min="14608" max="14609" width="10" customWidth="1"/>
    <col min="14610" max="14610" width="9.42578125" customWidth="1"/>
    <col min="14611" max="14611" width="10.140625" customWidth="1"/>
    <col min="14612" max="14612" width="11.42578125" customWidth="1"/>
    <col min="14613" max="14613" width="12.7109375" customWidth="1"/>
    <col min="14851" max="14851" width="41.42578125" customWidth="1"/>
    <col min="14852" max="14852" width="11.42578125" customWidth="1"/>
    <col min="14853" max="14858" width="12.7109375" customWidth="1"/>
    <col min="14859" max="14859" width="12.140625" customWidth="1"/>
    <col min="14860" max="14860" width="10.140625" customWidth="1"/>
    <col min="14861" max="14861" width="9.85546875" customWidth="1"/>
    <col min="14862" max="14862" width="11.42578125" customWidth="1"/>
    <col min="14863" max="14863" width="10.140625" customWidth="1"/>
    <col min="14864" max="14865" width="10" customWidth="1"/>
    <col min="14866" max="14866" width="9.42578125" customWidth="1"/>
    <col min="14867" max="14867" width="10.140625" customWidth="1"/>
    <col min="14868" max="14868" width="11.42578125" customWidth="1"/>
    <col min="14869" max="14869" width="12.7109375" customWidth="1"/>
    <col min="15107" max="15107" width="41.42578125" customWidth="1"/>
    <col min="15108" max="15108" width="11.42578125" customWidth="1"/>
    <col min="15109" max="15114" width="12.7109375" customWidth="1"/>
    <col min="15115" max="15115" width="12.140625" customWidth="1"/>
    <col min="15116" max="15116" width="10.140625" customWidth="1"/>
    <col min="15117" max="15117" width="9.85546875" customWidth="1"/>
    <col min="15118" max="15118" width="11.42578125" customWidth="1"/>
    <col min="15119" max="15119" width="10.140625" customWidth="1"/>
    <col min="15120" max="15121" width="10" customWidth="1"/>
    <col min="15122" max="15122" width="9.42578125" customWidth="1"/>
    <col min="15123" max="15123" width="10.140625" customWidth="1"/>
    <col min="15124" max="15124" width="11.42578125" customWidth="1"/>
    <col min="15125" max="15125" width="12.7109375" customWidth="1"/>
    <col min="15363" max="15363" width="41.42578125" customWidth="1"/>
    <col min="15364" max="15364" width="11.42578125" customWidth="1"/>
    <col min="15365" max="15370" width="12.7109375" customWidth="1"/>
    <col min="15371" max="15371" width="12.140625" customWidth="1"/>
    <col min="15372" max="15372" width="10.140625" customWidth="1"/>
    <col min="15373" max="15373" width="9.85546875" customWidth="1"/>
    <col min="15374" max="15374" width="11.42578125" customWidth="1"/>
    <col min="15375" max="15375" width="10.140625" customWidth="1"/>
    <col min="15376" max="15377" width="10" customWidth="1"/>
    <col min="15378" max="15378" width="9.42578125" customWidth="1"/>
    <col min="15379" max="15379" width="10.140625" customWidth="1"/>
    <col min="15380" max="15380" width="11.42578125" customWidth="1"/>
    <col min="15381" max="15381" width="12.7109375" customWidth="1"/>
    <col min="15619" max="15619" width="41.42578125" customWidth="1"/>
    <col min="15620" max="15620" width="11.42578125" customWidth="1"/>
    <col min="15621" max="15626" width="12.7109375" customWidth="1"/>
    <col min="15627" max="15627" width="12.140625" customWidth="1"/>
    <col min="15628" max="15628" width="10.140625" customWidth="1"/>
    <col min="15629" max="15629" width="9.85546875" customWidth="1"/>
    <col min="15630" max="15630" width="11.42578125" customWidth="1"/>
    <col min="15631" max="15631" width="10.140625" customWidth="1"/>
    <col min="15632" max="15633" width="10" customWidth="1"/>
    <col min="15634" max="15634" width="9.42578125" customWidth="1"/>
    <col min="15635" max="15635" width="10.140625" customWidth="1"/>
    <col min="15636" max="15636" width="11.42578125" customWidth="1"/>
    <col min="15637" max="15637" width="12.7109375" customWidth="1"/>
    <col min="15875" max="15875" width="41.42578125" customWidth="1"/>
    <col min="15876" max="15876" width="11.42578125" customWidth="1"/>
    <col min="15877" max="15882" width="12.7109375" customWidth="1"/>
    <col min="15883" max="15883" width="12.140625" customWidth="1"/>
    <col min="15884" max="15884" width="10.140625" customWidth="1"/>
    <col min="15885" max="15885" width="9.85546875" customWidth="1"/>
    <col min="15886" max="15886" width="11.42578125" customWidth="1"/>
    <col min="15887" max="15887" width="10.140625" customWidth="1"/>
    <col min="15888" max="15889" width="10" customWidth="1"/>
    <col min="15890" max="15890" width="9.42578125" customWidth="1"/>
    <col min="15891" max="15891" width="10.140625" customWidth="1"/>
    <col min="15892" max="15892" width="11.42578125" customWidth="1"/>
    <col min="15893" max="15893" width="12.7109375" customWidth="1"/>
    <col min="16131" max="16131" width="41.42578125" customWidth="1"/>
    <col min="16132" max="16132" width="11.42578125" customWidth="1"/>
    <col min="16133" max="16138" width="12.7109375" customWidth="1"/>
    <col min="16139" max="16139" width="12.140625" customWidth="1"/>
    <col min="16140" max="16140" width="10.140625" customWidth="1"/>
    <col min="16141" max="16141" width="9.85546875" customWidth="1"/>
    <col min="16142" max="16142" width="11.42578125" customWidth="1"/>
    <col min="16143" max="16143" width="10.140625" customWidth="1"/>
    <col min="16144" max="16145" width="10" customWidth="1"/>
    <col min="16146" max="16146" width="9.42578125" customWidth="1"/>
    <col min="16147" max="16147" width="10.140625" customWidth="1"/>
    <col min="16148" max="16148" width="11.42578125" customWidth="1"/>
    <col min="16149" max="16149" width="12.7109375" customWidth="1"/>
  </cols>
  <sheetData>
    <row r="1" spans="1:21" ht="12.75" customHeight="1">
      <c r="A1" s="349" t="s">
        <v>360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21" ht="18" customHeight="1">
      <c r="A2" s="278" t="s">
        <v>188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3"/>
      <c r="M2" s="1"/>
    </row>
    <row r="3" spans="1:21" ht="18" customHeight="1">
      <c r="A3" s="328" t="s">
        <v>128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"/>
      <c r="M3" s="1"/>
    </row>
    <row r="4" spans="1:21" ht="12" customHeight="1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3"/>
      <c r="M4" s="1"/>
    </row>
    <row r="5" spans="1:21" ht="14.25" customHeight="1">
      <c r="A5" s="30" t="s">
        <v>186</v>
      </c>
      <c r="B5" s="277" t="s">
        <v>294</v>
      </c>
      <c r="C5" s="277"/>
      <c r="D5" s="277"/>
      <c r="E5" s="277"/>
      <c r="F5" s="277"/>
      <c r="G5" s="277"/>
      <c r="H5" s="277"/>
      <c r="I5" s="277"/>
      <c r="J5" s="277"/>
      <c r="K5" s="277"/>
      <c r="L5" s="3"/>
      <c r="M5" s="1"/>
    </row>
    <row r="6" spans="1:21" ht="35.25" customHeight="1">
      <c r="A6" s="40" t="s">
        <v>184</v>
      </c>
      <c r="B6" s="63"/>
      <c r="C6" s="63"/>
      <c r="D6" s="63"/>
      <c r="E6" s="63"/>
      <c r="F6" s="63"/>
      <c r="G6" s="63"/>
      <c r="H6" s="63"/>
      <c r="I6" s="63"/>
      <c r="J6" s="63"/>
      <c r="K6" s="64" t="s">
        <v>2</v>
      </c>
      <c r="L6" s="3"/>
      <c r="M6" s="6"/>
    </row>
    <row r="7" spans="1:21" ht="15" customHeight="1">
      <c r="A7" s="326" t="s">
        <v>7</v>
      </c>
      <c r="B7" s="353" t="s">
        <v>128</v>
      </c>
      <c r="C7" s="354"/>
      <c r="D7" s="354"/>
      <c r="E7" s="354"/>
      <c r="F7" s="354"/>
      <c r="G7" s="354"/>
      <c r="H7" s="354"/>
      <c r="I7" s="354"/>
      <c r="J7" s="354"/>
      <c r="K7" s="355"/>
    </row>
    <row r="8" spans="1:21" s="191" customFormat="1" ht="63">
      <c r="A8" s="327"/>
      <c r="B8" s="91" t="s">
        <v>403</v>
      </c>
      <c r="C8" s="91" t="s">
        <v>404</v>
      </c>
      <c r="D8" s="91" t="s">
        <v>405</v>
      </c>
      <c r="E8" s="91" t="s">
        <v>397</v>
      </c>
      <c r="F8" s="91" t="s">
        <v>406</v>
      </c>
      <c r="G8" s="91" t="s">
        <v>407</v>
      </c>
      <c r="H8" s="91" t="s">
        <v>408</v>
      </c>
      <c r="I8" s="91" t="s">
        <v>409</v>
      </c>
      <c r="J8" s="91" t="s">
        <v>410</v>
      </c>
      <c r="K8" s="91" t="s">
        <v>6</v>
      </c>
    </row>
    <row r="9" spans="1:21" ht="13.5" customHeight="1">
      <c r="A9" s="196" t="s">
        <v>32</v>
      </c>
      <c r="B9" s="88">
        <v>2436</v>
      </c>
      <c r="C9" s="195">
        <v>7812</v>
      </c>
      <c r="D9" s="195">
        <v>3824</v>
      </c>
      <c r="E9" s="195">
        <v>8424</v>
      </c>
      <c r="F9" s="88">
        <v>63581</v>
      </c>
      <c r="G9" s="88"/>
      <c r="H9" s="88"/>
      <c r="I9" s="88">
        <v>8444</v>
      </c>
      <c r="J9" s="195">
        <v>20765</v>
      </c>
      <c r="K9" s="88">
        <f t="shared" ref="K9:K18" si="0">SUM(B9:J9)</f>
        <v>115286</v>
      </c>
      <c r="L9" s="2"/>
      <c r="M9" s="2"/>
      <c r="O9" s="2"/>
      <c r="P9" s="2"/>
      <c r="Q9" s="2"/>
      <c r="R9" s="2"/>
      <c r="S9" s="2"/>
      <c r="U9" s="2"/>
    </row>
    <row r="10" spans="1:21" ht="13.5" customHeight="1">
      <c r="A10" s="198" t="s">
        <v>37</v>
      </c>
      <c r="B10" s="88">
        <v>648</v>
      </c>
      <c r="C10" s="195">
        <v>2079</v>
      </c>
      <c r="D10" s="195">
        <v>1003</v>
      </c>
      <c r="E10" s="195">
        <v>2156</v>
      </c>
      <c r="F10" s="88">
        <v>16829</v>
      </c>
      <c r="G10" s="88"/>
      <c r="H10" s="88"/>
      <c r="I10" s="88">
        <v>2187</v>
      </c>
      <c r="J10" s="195">
        <v>5711</v>
      </c>
      <c r="K10" s="88">
        <f t="shared" si="0"/>
        <v>30613</v>
      </c>
      <c r="L10" s="2"/>
      <c r="M10" s="2"/>
      <c r="O10" s="2"/>
      <c r="P10" s="2"/>
      <c r="Q10" s="2"/>
      <c r="R10" s="2"/>
      <c r="S10" s="2"/>
      <c r="U10" s="2"/>
    </row>
    <row r="11" spans="1:21" ht="13.5" customHeight="1">
      <c r="A11" s="196" t="s">
        <v>33</v>
      </c>
      <c r="B11" s="88">
        <v>2005</v>
      </c>
      <c r="C11" s="195">
        <v>42926</v>
      </c>
      <c r="D11" s="195">
        <v>1646</v>
      </c>
      <c r="E11" s="195">
        <v>1977</v>
      </c>
      <c r="F11" s="88">
        <v>38081</v>
      </c>
      <c r="G11" s="88">
        <v>2765</v>
      </c>
      <c r="H11" s="88">
        <v>3200</v>
      </c>
      <c r="I11" s="88">
        <v>59202</v>
      </c>
      <c r="J11" s="195">
        <v>29430</v>
      </c>
      <c r="K11" s="88">
        <f t="shared" si="0"/>
        <v>181232</v>
      </c>
      <c r="L11" s="2"/>
      <c r="M11" s="2"/>
      <c r="O11" s="2"/>
      <c r="P11" s="2"/>
      <c r="Q11" s="2"/>
      <c r="R11" s="2"/>
      <c r="S11" s="2"/>
      <c r="U11" s="2"/>
    </row>
    <row r="12" spans="1:21" ht="13.5" customHeight="1">
      <c r="A12" s="15" t="s">
        <v>34</v>
      </c>
      <c r="B12" s="88"/>
      <c r="C12" s="195"/>
      <c r="D12" s="195"/>
      <c r="E12" s="195"/>
      <c r="F12" s="88"/>
      <c r="G12" s="88"/>
      <c r="H12" s="88"/>
      <c r="I12" s="88"/>
      <c r="J12" s="195"/>
      <c r="K12" s="88">
        <f t="shared" si="0"/>
        <v>0</v>
      </c>
      <c r="L12" s="2"/>
      <c r="M12" s="2"/>
      <c r="O12" s="2"/>
      <c r="P12" s="2"/>
      <c r="Q12" s="2"/>
      <c r="R12" s="2"/>
      <c r="S12" s="2"/>
      <c r="U12" s="2"/>
    </row>
    <row r="13" spans="1:21" ht="13.5" customHeight="1">
      <c r="A13" s="196" t="s">
        <v>45</v>
      </c>
      <c r="B13" s="88">
        <v>78</v>
      </c>
      <c r="C13" s="195">
        <v>4055</v>
      </c>
      <c r="D13" s="195">
        <v>55</v>
      </c>
      <c r="E13" s="195">
        <v>55</v>
      </c>
      <c r="F13" s="88">
        <v>4665</v>
      </c>
      <c r="G13" s="88"/>
      <c r="H13" s="88"/>
      <c r="I13" s="88">
        <v>55</v>
      </c>
      <c r="J13" s="195">
        <v>313</v>
      </c>
      <c r="K13" s="88">
        <f t="shared" si="0"/>
        <v>9276</v>
      </c>
      <c r="L13" s="2"/>
      <c r="M13" s="2"/>
      <c r="O13" s="2"/>
      <c r="P13" s="2"/>
      <c r="Q13" s="2"/>
      <c r="R13" s="2"/>
      <c r="S13" s="2"/>
      <c r="U13" s="2"/>
    </row>
    <row r="14" spans="1:21" ht="13.5" customHeight="1">
      <c r="A14" s="196" t="s">
        <v>162</v>
      </c>
      <c r="B14" s="88"/>
      <c r="C14" s="195"/>
      <c r="D14" s="195"/>
      <c r="E14" s="195"/>
      <c r="F14" s="88"/>
      <c r="G14" s="88"/>
      <c r="H14" s="88"/>
      <c r="I14" s="88"/>
      <c r="J14" s="195"/>
      <c r="K14" s="88">
        <f t="shared" si="0"/>
        <v>0</v>
      </c>
      <c r="L14" s="2"/>
      <c r="M14" s="2"/>
      <c r="O14" s="2"/>
      <c r="P14" s="2"/>
      <c r="Q14" s="2"/>
      <c r="R14" s="2"/>
      <c r="S14" s="2"/>
      <c r="U14" s="2"/>
    </row>
    <row r="15" spans="1:21" ht="13.5" customHeight="1">
      <c r="A15" s="197" t="s">
        <v>39</v>
      </c>
      <c r="B15" s="88"/>
      <c r="C15" s="195"/>
      <c r="D15" s="195"/>
      <c r="E15" s="195"/>
      <c r="F15" s="88"/>
      <c r="G15" s="88"/>
      <c r="H15" s="88"/>
      <c r="I15" s="88"/>
      <c r="J15" s="195"/>
      <c r="K15" s="88">
        <f t="shared" si="0"/>
        <v>0</v>
      </c>
      <c r="L15" s="2"/>
      <c r="M15" s="2"/>
      <c r="O15" s="2"/>
      <c r="P15" s="2"/>
      <c r="Q15" s="2"/>
      <c r="R15" s="2"/>
      <c r="S15" s="2"/>
      <c r="U15" s="2"/>
    </row>
    <row r="16" spans="1:21" ht="13.5" customHeight="1">
      <c r="A16" s="203" t="s">
        <v>44</v>
      </c>
      <c r="B16" s="88"/>
      <c r="C16" s="195"/>
      <c r="D16" s="195"/>
      <c r="E16" s="195"/>
      <c r="F16" s="88"/>
      <c r="G16" s="88"/>
      <c r="H16" s="88"/>
      <c r="I16" s="88"/>
      <c r="J16" s="195"/>
      <c r="K16" s="88">
        <f t="shared" si="0"/>
        <v>0</v>
      </c>
      <c r="L16" s="2"/>
      <c r="M16" s="2"/>
      <c r="O16" s="2"/>
      <c r="P16" s="2"/>
      <c r="Q16" s="2"/>
      <c r="R16" s="2"/>
      <c r="S16" s="2"/>
      <c r="U16" s="2"/>
    </row>
    <row r="17" spans="1:21" ht="13.5" customHeight="1">
      <c r="A17" s="15" t="s">
        <v>163</v>
      </c>
      <c r="B17" s="88"/>
      <c r="C17" s="195"/>
      <c r="D17" s="195"/>
      <c r="E17" s="195"/>
      <c r="F17" s="88"/>
      <c r="G17" s="88"/>
      <c r="H17" s="88"/>
      <c r="I17" s="88"/>
      <c r="J17" s="195"/>
      <c r="K17" s="88">
        <f t="shared" si="0"/>
        <v>0</v>
      </c>
      <c r="L17" s="2"/>
      <c r="M17" s="2"/>
      <c r="O17" s="2"/>
      <c r="P17" s="2"/>
      <c r="Q17" s="2"/>
      <c r="R17" s="2"/>
      <c r="S17" s="2"/>
      <c r="U17" s="2"/>
    </row>
    <row r="18" spans="1:21" ht="13.5" customHeight="1">
      <c r="A18" s="15" t="s">
        <v>164</v>
      </c>
      <c r="B18" s="88"/>
      <c r="C18" s="195"/>
      <c r="D18" s="195"/>
      <c r="E18" s="195"/>
      <c r="F18" s="88"/>
      <c r="G18" s="88"/>
      <c r="H18" s="88"/>
      <c r="I18" s="88"/>
      <c r="J18" s="195"/>
      <c r="K18" s="88">
        <f t="shared" si="0"/>
        <v>0</v>
      </c>
      <c r="L18" s="2"/>
      <c r="M18" s="2"/>
      <c r="O18" s="2"/>
      <c r="P18" s="2"/>
      <c r="Q18" s="2"/>
      <c r="R18" s="2"/>
      <c r="S18" s="2"/>
      <c r="U18" s="2"/>
    </row>
    <row r="19" spans="1:21" ht="13.5" customHeight="1">
      <c r="A19" s="15"/>
      <c r="B19" s="88"/>
      <c r="C19" s="195"/>
      <c r="D19" s="195"/>
      <c r="E19" s="195"/>
      <c r="F19" s="88"/>
      <c r="G19" s="88"/>
      <c r="H19" s="88"/>
      <c r="I19" s="88"/>
      <c r="J19" s="195"/>
      <c r="K19" s="88"/>
      <c r="L19" s="2"/>
      <c r="M19" s="2"/>
      <c r="O19" s="2"/>
      <c r="P19" s="2"/>
      <c r="Q19" s="2"/>
      <c r="R19" s="2"/>
      <c r="S19" s="2"/>
      <c r="U19" s="2"/>
    </row>
    <row r="20" spans="1:21" ht="13.5" customHeight="1">
      <c r="A20" s="179" t="s">
        <v>166</v>
      </c>
      <c r="B20" s="88"/>
      <c r="C20" s="195"/>
      <c r="D20" s="195"/>
      <c r="E20" s="195"/>
      <c r="F20" s="88"/>
      <c r="G20" s="88"/>
      <c r="H20" s="88"/>
      <c r="I20" s="88"/>
      <c r="J20" s="195"/>
      <c r="K20" s="88">
        <f>SUM(B20:J20)</f>
        <v>0</v>
      </c>
      <c r="L20" s="2"/>
      <c r="M20" s="2"/>
      <c r="O20" s="2"/>
      <c r="P20" s="2"/>
      <c r="Q20" s="2"/>
      <c r="R20" s="2"/>
      <c r="S20" s="2"/>
      <c r="U20" s="2"/>
    </row>
    <row r="21" spans="1:21" ht="13.5" customHeight="1">
      <c r="A21" s="179" t="s">
        <v>167</v>
      </c>
      <c r="B21" s="88"/>
      <c r="C21" s="195"/>
      <c r="D21" s="195"/>
      <c r="E21" s="195"/>
      <c r="F21" s="88"/>
      <c r="G21" s="88"/>
      <c r="H21" s="88"/>
      <c r="I21" s="88"/>
      <c r="J21" s="195"/>
      <c r="K21" s="88">
        <f>SUM(B21:J21)</f>
        <v>0</v>
      </c>
      <c r="L21" s="2"/>
      <c r="M21" s="2"/>
      <c r="O21" s="2"/>
      <c r="P21" s="2"/>
      <c r="Q21" s="2"/>
      <c r="R21" s="2"/>
      <c r="S21" s="2"/>
      <c r="U21" s="2"/>
    </row>
    <row r="22" spans="1:21" ht="13.5" customHeight="1">
      <c r="A22" s="16" t="s">
        <v>48</v>
      </c>
      <c r="B22" s="109">
        <f t="shared" ref="B22:I22" si="1">+B9+B10+B11+B12+B13+B20+B21</f>
        <v>5167</v>
      </c>
      <c r="C22" s="232">
        <f>+C9+C10+C11+C12+C13+C20+C21</f>
        <v>56872</v>
      </c>
      <c r="D22" s="232">
        <f t="shared" si="1"/>
        <v>6528</v>
      </c>
      <c r="E22" s="232">
        <f t="shared" si="1"/>
        <v>12612</v>
      </c>
      <c r="F22" s="109">
        <f t="shared" si="1"/>
        <v>123156</v>
      </c>
      <c r="G22" s="109">
        <f t="shared" si="1"/>
        <v>2765</v>
      </c>
      <c r="H22" s="109">
        <f t="shared" si="1"/>
        <v>3200</v>
      </c>
      <c r="I22" s="109">
        <f t="shared" si="1"/>
        <v>69888</v>
      </c>
      <c r="J22" s="232">
        <f>+J9+J10+J11+J12+J13+J20+J21</f>
        <v>56219</v>
      </c>
      <c r="K22" s="89">
        <f>SUM(B22:J22)</f>
        <v>336407</v>
      </c>
      <c r="L22" s="2"/>
      <c r="M22" s="2"/>
      <c r="O22" s="2"/>
      <c r="P22" s="2"/>
      <c r="Q22" s="2"/>
      <c r="R22" s="2"/>
      <c r="S22" s="2"/>
      <c r="U22" s="2"/>
    </row>
    <row r="23" spans="1:21" ht="13.5" customHeight="1">
      <c r="A23" s="53"/>
      <c r="B23" s="108"/>
      <c r="C23" s="233"/>
      <c r="D23" s="233"/>
      <c r="E23" s="233"/>
      <c r="F23" s="108"/>
      <c r="G23" s="108"/>
      <c r="H23" s="108"/>
      <c r="I23" s="108"/>
      <c r="J23" s="233"/>
      <c r="K23" s="88"/>
      <c r="L23" s="2"/>
      <c r="M23" s="2"/>
      <c r="O23" s="2"/>
      <c r="P23" s="2"/>
      <c r="Q23" s="2"/>
      <c r="R23" s="2"/>
      <c r="S23" s="2"/>
      <c r="U23" s="2"/>
    </row>
    <row r="24" spans="1:21" ht="13.5" customHeight="1">
      <c r="A24" s="49" t="s">
        <v>51</v>
      </c>
      <c r="B24" s="86"/>
      <c r="C24" s="85"/>
      <c r="D24" s="85"/>
      <c r="E24" s="85"/>
      <c r="F24" s="108"/>
      <c r="G24" s="108"/>
      <c r="H24" s="108"/>
      <c r="I24" s="108"/>
      <c r="J24" s="85"/>
      <c r="K24" s="88">
        <f>SUM(B24:J24)</f>
        <v>0</v>
      </c>
      <c r="L24" s="2"/>
      <c r="M24" s="2"/>
      <c r="O24" s="2"/>
      <c r="P24" s="2"/>
      <c r="Q24" s="2"/>
      <c r="R24" s="2"/>
      <c r="S24" s="2"/>
      <c r="U24" s="2"/>
    </row>
    <row r="25" spans="1:21" ht="13.5" customHeight="1">
      <c r="A25" s="51"/>
      <c r="B25" s="110"/>
      <c r="C25" s="234"/>
      <c r="D25" s="234"/>
      <c r="E25" s="234"/>
      <c r="F25" s="108"/>
      <c r="G25" s="108"/>
      <c r="H25" s="108"/>
      <c r="I25" s="108"/>
      <c r="J25" s="234"/>
      <c r="K25" s="88"/>
      <c r="L25" s="2"/>
      <c r="M25" s="2"/>
      <c r="O25" s="2"/>
      <c r="P25" s="2"/>
      <c r="Q25" s="2"/>
      <c r="R25" s="2"/>
      <c r="S25" s="2"/>
      <c r="U25" s="2"/>
    </row>
    <row r="26" spans="1:21" ht="13.5" customHeight="1">
      <c r="A26" s="52" t="s">
        <v>62</v>
      </c>
      <c r="B26" s="87">
        <f t="shared" ref="B26:I26" si="2">+B24</f>
        <v>0</v>
      </c>
      <c r="C26" s="94">
        <f>+C24</f>
        <v>0</v>
      </c>
      <c r="D26" s="94">
        <f t="shared" si="2"/>
        <v>0</v>
      </c>
      <c r="E26" s="94">
        <f t="shared" si="2"/>
        <v>0</v>
      </c>
      <c r="F26" s="87">
        <f t="shared" si="2"/>
        <v>0</v>
      </c>
      <c r="G26" s="87">
        <f t="shared" si="2"/>
        <v>0</v>
      </c>
      <c r="H26" s="87">
        <f t="shared" si="2"/>
        <v>0</v>
      </c>
      <c r="I26" s="87">
        <f t="shared" si="2"/>
        <v>0</v>
      </c>
      <c r="J26" s="94">
        <f>+J24</f>
        <v>0</v>
      </c>
      <c r="K26" s="89">
        <f>SUM(B26:J26)</f>
        <v>0</v>
      </c>
      <c r="L26" s="2"/>
      <c r="M26" s="2"/>
      <c r="O26" s="2"/>
      <c r="P26" s="2"/>
      <c r="Q26" s="2"/>
      <c r="R26" s="2"/>
      <c r="S26" s="2"/>
      <c r="U26" s="2"/>
    </row>
    <row r="27" spans="1:21">
      <c r="A27" s="52"/>
      <c r="B27" s="87"/>
      <c r="C27" s="94"/>
      <c r="D27" s="94"/>
      <c r="E27" s="94"/>
      <c r="F27" s="88"/>
      <c r="G27" s="88"/>
      <c r="H27" s="88"/>
      <c r="I27" s="88"/>
      <c r="J27" s="94"/>
      <c r="K27" s="88"/>
      <c r="L27" s="2"/>
      <c r="M27" s="2"/>
      <c r="O27" s="2"/>
      <c r="P27" s="2"/>
      <c r="Q27" s="2"/>
      <c r="R27" s="2"/>
      <c r="S27" s="2"/>
      <c r="U27" s="2"/>
    </row>
    <row r="28" spans="1:21" ht="13.5" customHeight="1">
      <c r="A28" s="30" t="s">
        <v>64</v>
      </c>
      <c r="B28" s="87">
        <f t="shared" ref="B28:I28" si="3">+B22+B26</f>
        <v>5167</v>
      </c>
      <c r="C28" s="94">
        <f>+C22+C26</f>
        <v>56872</v>
      </c>
      <c r="D28" s="94">
        <f t="shared" si="3"/>
        <v>6528</v>
      </c>
      <c r="E28" s="94">
        <f t="shared" si="3"/>
        <v>12612</v>
      </c>
      <c r="F28" s="87">
        <f t="shared" si="3"/>
        <v>123156</v>
      </c>
      <c r="G28" s="87">
        <f t="shared" si="3"/>
        <v>2765</v>
      </c>
      <c r="H28" s="87">
        <f t="shared" si="3"/>
        <v>3200</v>
      </c>
      <c r="I28" s="87">
        <f t="shared" si="3"/>
        <v>69888</v>
      </c>
      <c r="J28" s="94">
        <f>+J22+J26</f>
        <v>56219</v>
      </c>
      <c r="K28" s="89">
        <f>SUM(B28:J28)</f>
        <v>336407</v>
      </c>
      <c r="L28" s="2"/>
      <c r="M28" s="2"/>
      <c r="O28" s="2"/>
      <c r="P28" s="2"/>
      <c r="Q28" s="2"/>
      <c r="R28" s="2"/>
      <c r="S28" s="2"/>
      <c r="U28" s="2"/>
    </row>
    <row r="29" spans="1:21" ht="13.5" customHeight="1">
      <c r="A29" s="60"/>
      <c r="B29" s="60"/>
      <c r="C29" s="60"/>
      <c r="D29" s="60"/>
      <c r="E29" s="60"/>
      <c r="F29" s="38"/>
      <c r="G29" s="38"/>
      <c r="H29" s="38"/>
      <c r="I29" s="38"/>
      <c r="J29" s="38"/>
      <c r="K29" s="38"/>
      <c r="L29" s="2"/>
      <c r="M29" s="2"/>
      <c r="O29" s="2"/>
      <c r="P29" s="2"/>
      <c r="Q29" s="2"/>
      <c r="R29" s="2"/>
      <c r="S29" s="2"/>
      <c r="U29" s="2"/>
    </row>
    <row r="30" spans="1:21" ht="26.25" customHeight="1">
      <c r="A30" s="59" t="s">
        <v>185</v>
      </c>
      <c r="B30" s="59"/>
      <c r="C30" s="59"/>
      <c r="D30" s="59"/>
      <c r="E30" s="59"/>
      <c r="F30" s="38"/>
      <c r="G30" s="38"/>
      <c r="H30" s="38"/>
      <c r="I30" s="38"/>
      <c r="J30" s="38"/>
      <c r="K30" s="83" t="s">
        <v>2</v>
      </c>
      <c r="L30" s="2"/>
      <c r="M30" s="2"/>
      <c r="O30" s="2"/>
      <c r="P30" s="2"/>
      <c r="Q30" s="2"/>
      <c r="R30" s="2"/>
      <c r="S30" s="2"/>
      <c r="U30" s="2"/>
    </row>
    <row r="31" spans="1:21" ht="13.5" customHeight="1">
      <c r="A31" s="199" t="s">
        <v>42</v>
      </c>
      <c r="B31" s="199"/>
      <c r="C31" s="199"/>
      <c r="D31" s="199"/>
      <c r="E31" s="199"/>
      <c r="F31" s="179"/>
      <c r="G31" s="179"/>
      <c r="H31" s="179"/>
      <c r="I31" s="179"/>
      <c r="J31" s="179"/>
      <c r="K31" s="14"/>
      <c r="L31" s="2"/>
      <c r="M31" s="2"/>
      <c r="O31" s="2"/>
      <c r="P31" s="2"/>
      <c r="Q31" s="2"/>
      <c r="R31" s="2"/>
      <c r="S31" s="2"/>
      <c r="U31" s="2"/>
    </row>
    <row r="32" spans="1:21" ht="13.5" customHeight="1">
      <c r="A32" s="49" t="s">
        <v>43</v>
      </c>
      <c r="B32" s="199"/>
      <c r="C32" s="199"/>
      <c r="D32" s="199"/>
      <c r="E32" s="199"/>
      <c r="F32" s="179"/>
      <c r="G32" s="179"/>
      <c r="H32" s="179"/>
      <c r="I32" s="179"/>
      <c r="J32" s="179"/>
      <c r="K32" s="14"/>
      <c r="L32" s="2"/>
      <c r="M32" s="2"/>
      <c r="O32" s="2"/>
      <c r="P32" s="2"/>
      <c r="Q32" s="2"/>
      <c r="R32" s="2"/>
      <c r="S32" s="2"/>
      <c r="U32" s="2"/>
    </row>
    <row r="33" spans="1:21" ht="13.5" customHeight="1">
      <c r="A33" s="196" t="s">
        <v>46</v>
      </c>
      <c r="B33" s="179"/>
      <c r="C33" s="88">
        <f>SUM(C34:C35)</f>
        <v>17754</v>
      </c>
      <c r="D33" s="179"/>
      <c r="E33" s="179"/>
      <c r="F33" s="179"/>
      <c r="G33" s="179"/>
      <c r="H33" s="179"/>
      <c r="I33" s="179"/>
      <c r="J33" s="179"/>
      <c r="K33" s="89">
        <f>SUM(B33:J33)</f>
        <v>17754</v>
      </c>
      <c r="L33" s="2"/>
      <c r="M33" s="2"/>
      <c r="O33" s="2"/>
      <c r="P33" s="2"/>
      <c r="Q33" s="2"/>
      <c r="R33" s="2"/>
      <c r="S33" s="2"/>
      <c r="U33" s="2"/>
    </row>
    <row r="34" spans="1:21" ht="13.5" customHeight="1">
      <c r="A34" s="196" t="s">
        <v>162</v>
      </c>
      <c r="B34" s="179"/>
      <c r="C34" s="88">
        <v>17754</v>
      </c>
      <c r="D34" s="179"/>
      <c r="E34" s="179"/>
      <c r="F34" s="179"/>
      <c r="G34" s="179"/>
      <c r="H34" s="179"/>
      <c r="I34" s="179"/>
      <c r="J34" s="179"/>
      <c r="K34" s="89">
        <f>SUM(B34:J34)</f>
        <v>17754</v>
      </c>
      <c r="L34" s="2"/>
      <c r="M34" s="2"/>
      <c r="O34" s="2"/>
      <c r="P34" s="2"/>
      <c r="Q34" s="2"/>
      <c r="R34" s="2"/>
      <c r="S34" s="2"/>
      <c r="U34" s="2"/>
    </row>
    <row r="35" spans="1:21" ht="13.5" customHeight="1">
      <c r="A35" s="197" t="s">
        <v>36</v>
      </c>
      <c r="B35" s="197"/>
      <c r="C35" s="197"/>
      <c r="D35" s="197"/>
      <c r="E35" s="197"/>
      <c r="F35" s="197"/>
      <c r="G35" s="197"/>
      <c r="H35" s="197"/>
      <c r="I35" s="197"/>
      <c r="J35" s="197"/>
      <c r="K35" s="14"/>
      <c r="L35" s="2"/>
      <c r="M35" s="2"/>
      <c r="O35" s="2"/>
    </row>
    <row r="36" spans="1:21" ht="13.5" customHeight="1">
      <c r="A36" s="27"/>
      <c r="B36" s="197"/>
      <c r="C36" s="197"/>
      <c r="D36" s="197"/>
      <c r="E36" s="197"/>
      <c r="F36" s="197"/>
      <c r="G36" s="197"/>
      <c r="H36" s="197"/>
      <c r="I36" s="197"/>
      <c r="J36" s="197"/>
      <c r="K36" s="14"/>
      <c r="L36" s="2"/>
      <c r="M36" s="2"/>
      <c r="O36" s="2"/>
    </row>
    <row r="37" spans="1:21" ht="13.5" customHeight="1">
      <c r="A37" s="179" t="s">
        <v>169</v>
      </c>
      <c r="B37" s="199"/>
      <c r="C37" s="199"/>
      <c r="D37" s="199"/>
      <c r="E37" s="199"/>
      <c r="F37" s="199"/>
      <c r="G37" s="199"/>
      <c r="H37" s="199"/>
      <c r="I37" s="199"/>
      <c r="J37" s="199"/>
      <c r="K37" s="14"/>
      <c r="L37" s="2"/>
      <c r="M37" s="2"/>
      <c r="O37" s="2"/>
    </row>
    <row r="38" spans="1:21" ht="13.5" customHeight="1">
      <c r="A38" s="179" t="s">
        <v>170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2"/>
      <c r="M38" s="2"/>
      <c r="O38" s="2"/>
    </row>
    <row r="39" spans="1:21" ht="13.5" customHeight="1">
      <c r="A39" s="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"/>
      <c r="M39" s="2"/>
      <c r="O39" s="2"/>
    </row>
    <row r="40" spans="1:21" ht="13.5" customHeight="1">
      <c r="A40" s="30" t="s">
        <v>172</v>
      </c>
      <c r="B40" s="30">
        <f>+B31+B32+B33+B37+B38</f>
        <v>0</v>
      </c>
      <c r="C40" s="30">
        <f t="shared" ref="C40:J40" si="4">+C31+C32+C33+C37+C38</f>
        <v>17754</v>
      </c>
      <c r="D40" s="30">
        <f t="shared" si="4"/>
        <v>0</v>
      </c>
      <c r="E40" s="30">
        <f t="shared" si="4"/>
        <v>0</v>
      </c>
      <c r="F40" s="30">
        <f t="shared" si="4"/>
        <v>0</v>
      </c>
      <c r="G40" s="30">
        <f t="shared" si="4"/>
        <v>0</v>
      </c>
      <c r="H40" s="30">
        <f t="shared" si="4"/>
        <v>0</v>
      </c>
      <c r="I40" s="30">
        <f t="shared" si="4"/>
        <v>0</v>
      </c>
      <c r="J40" s="30">
        <f t="shared" si="4"/>
        <v>0</v>
      </c>
      <c r="K40" s="14">
        <f>SUM(B40:J40)</f>
        <v>17754</v>
      </c>
      <c r="L40" s="2"/>
      <c r="M40" s="2"/>
      <c r="O40" s="2"/>
    </row>
    <row r="41" spans="1:21" ht="13.5" customHeight="1">
      <c r="A41" s="24"/>
      <c r="B41" s="22"/>
      <c r="C41" s="22"/>
      <c r="D41" s="22"/>
      <c r="E41" s="22"/>
      <c r="F41" s="22"/>
      <c r="G41" s="22"/>
      <c r="H41" s="22"/>
      <c r="I41" s="22"/>
      <c r="J41" s="22"/>
      <c r="K41" s="14"/>
      <c r="L41" s="2"/>
      <c r="M41" s="2"/>
      <c r="O41" s="2"/>
    </row>
    <row r="42" spans="1:21" ht="13.5" customHeight="1">
      <c r="A42" s="199" t="s">
        <v>51</v>
      </c>
      <c r="B42" s="199"/>
      <c r="C42" s="199"/>
      <c r="D42" s="199"/>
      <c r="E42" s="199"/>
      <c r="F42" s="199"/>
      <c r="G42" s="199"/>
      <c r="H42" s="199"/>
      <c r="I42" s="199"/>
      <c r="J42" s="199"/>
      <c r="K42" s="14"/>
      <c r="L42" s="2"/>
      <c r="M42" s="2"/>
      <c r="O42" s="2"/>
    </row>
    <row r="43" spans="1:21" ht="13.5" customHeight="1">
      <c r="A43" s="57" t="s">
        <v>67</v>
      </c>
      <c r="B43" s="57"/>
      <c r="C43" s="57"/>
      <c r="D43" s="57"/>
      <c r="E43" s="57"/>
      <c r="F43" s="57"/>
      <c r="G43" s="57"/>
      <c r="H43" s="57"/>
      <c r="I43" s="57"/>
      <c r="J43" s="57"/>
      <c r="K43" s="14"/>
      <c r="L43" s="2"/>
      <c r="M43" s="2"/>
      <c r="O43" s="2"/>
    </row>
    <row r="44" spans="1:21" ht="13.5" customHeight="1">
      <c r="A44" s="30" t="s">
        <v>70</v>
      </c>
      <c r="B44" s="30">
        <f>+B43+B42</f>
        <v>0</v>
      </c>
      <c r="C44" s="30">
        <f t="shared" ref="C44:J44" si="5">+C43+C42</f>
        <v>0</v>
      </c>
      <c r="D44" s="30">
        <f t="shared" si="5"/>
        <v>0</v>
      </c>
      <c r="E44" s="30">
        <f t="shared" si="5"/>
        <v>0</v>
      </c>
      <c r="F44" s="30">
        <f t="shared" si="5"/>
        <v>0</v>
      </c>
      <c r="G44" s="30">
        <f t="shared" si="5"/>
        <v>0</v>
      </c>
      <c r="H44" s="30">
        <f t="shared" si="5"/>
        <v>0</v>
      </c>
      <c r="I44" s="30">
        <f t="shared" si="5"/>
        <v>0</v>
      </c>
      <c r="J44" s="30">
        <f t="shared" si="5"/>
        <v>0</v>
      </c>
      <c r="K44" s="14">
        <f>SUM(B44:J44)</f>
        <v>0</v>
      </c>
    </row>
    <row r="45" spans="1:21" ht="13.5" customHeight="1">
      <c r="A45" s="56"/>
      <c r="B45" s="56"/>
      <c r="C45" s="56"/>
      <c r="D45" s="56"/>
      <c r="E45" s="56"/>
      <c r="F45" s="56"/>
      <c r="G45" s="56"/>
      <c r="H45" s="56"/>
      <c r="I45" s="56"/>
      <c r="J45" s="56"/>
      <c r="K45" s="14"/>
    </row>
    <row r="46" spans="1:21" ht="13.5" customHeight="1">
      <c r="A46" s="30" t="s">
        <v>72</v>
      </c>
      <c r="B46" s="30">
        <f>+B44+B40</f>
        <v>0</v>
      </c>
      <c r="C46" s="30">
        <f t="shared" ref="C46:J46" si="6">+C44+C40</f>
        <v>17754</v>
      </c>
      <c r="D46" s="30">
        <f t="shared" si="6"/>
        <v>0</v>
      </c>
      <c r="E46" s="30">
        <f t="shared" si="6"/>
        <v>0</v>
      </c>
      <c r="F46" s="30">
        <f t="shared" si="6"/>
        <v>0</v>
      </c>
      <c r="G46" s="30">
        <f t="shared" si="6"/>
        <v>0</v>
      </c>
      <c r="H46" s="30">
        <f t="shared" si="6"/>
        <v>0</v>
      </c>
      <c r="I46" s="30">
        <f t="shared" si="6"/>
        <v>0</v>
      </c>
      <c r="J46" s="30">
        <f t="shared" si="6"/>
        <v>0</v>
      </c>
      <c r="K46" s="14">
        <f>SUM(B46:J46)</f>
        <v>17754</v>
      </c>
    </row>
    <row r="47" spans="1:21" ht="13.5" customHeight="1">
      <c r="A47" s="179"/>
      <c r="B47" s="179"/>
      <c r="C47" s="179"/>
      <c r="D47" s="179"/>
      <c r="E47" s="179"/>
      <c r="F47" s="179"/>
      <c r="G47" s="179"/>
      <c r="H47" s="179"/>
      <c r="I47" s="179"/>
      <c r="J47" s="179"/>
      <c r="K47" s="14"/>
    </row>
    <row r="48" spans="1:21" ht="15" customHeight="1">
      <c r="A48" s="23" t="s">
        <v>173</v>
      </c>
      <c r="B48" s="97">
        <f>+B46+B28</f>
        <v>5167</v>
      </c>
      <c r="C48" s="97">
        <f t="shared" ref="C48:K48" si="7">+C46+C28</f>
        <v>74626</v>
      </c>
      <c r="D48" s="97">
        <f t="shared" si="7"/>
        <v>6528</v>
      </c>
      <c r="E48" s="97">
        <f t="shared" si="7"/>
        <v>12612</v>
      </c>
      <c r="F48" s="97">
        <f t="shared" si="7"/>
        <v>123156</v>
      </c>
      <c r="G48" s="97">
        <f t="shared" si="7"/>
        <v>2765</v>
      </c>
      <c r="H48" s="97">
        <f t="shared" si="7"/>
        <v>3200</v>
      </c>
      <c r="I48" s="97">
        <f t="shared" si="7"/>
        <v>69888</v>
      </c>
      <c r="J48" s="97">
        <f t="shared" si="7"/>
        <v>56219</v>
      </c>
      <c r="K48" s="97">
        <f t="shared" si="7"/>
        <v>354161</v>
      </c>
    </row>
  </sheetData>
  <mergeCells count="6">
    <mergeCell ref="A1:K1"/>
    <mergeCell ref="A2:K2"/>
    <mergeCell ref="A3:K3"/>
    <mergeCell ref="B5:K5"/>
    <mergeCell ref="A7:A8"/>
    <mergeCell ref="B7:K7"/>
  </mergeCells>
  <printOptions horizontalCentered="1"/>
  <pageMargins left="0.51181102362204722" right="0.39370078740157483" top="0.39370078740157483" bottom="0.27559055118110237" header="0.31496062992125984" footer="0.15748031496062992"/>
  <pageSetup paperSize="9" scale="75" orientation="landscape" horizontalDpi="300" verticalDpi="300" r:id="rId1"/>
  <headerFooter alignWithMargins="0">
    <oddHeader>&amp;LGAZDASÁGI MŰSZAKI ELLÁTÓ SZERVEZET</oddHeader>
    <oddFooter>&amp;LVeresegyház, 2013. Február 07.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>
  <dimension ref="A1:O47"/>
  <sheetViews>
    <sheetView workbookViewId="0">
      <selection activeCell="A2" sqref="A2:E2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361</v>
      </c>
      <c r="B1" s="349"/>
      <c r="C1" s="349"/>
      <c r="D1" s="349"/>
      <c r="E1" s="349"/>
    </row>
    <row r="2" spans="1:15" ht="18" customHeight="1">
      <c r="A2" s="278" t="s">
        <v>181</v>
      </c>
      <c r="B2" s="278"/>
      <c r="C2" s="278"/>
      <c r="D2" s="278"/>
      <c r="E2" s="278"/>
      <c r="F2" s="3"/>
      <c r="G2" s="1"/>
    </row>
    <row r="3" spans="1:15" ht="12.75" customHeight="1">
      <c r="A3" s="172"/>
      <c r="B3" s="172"/>
      <c r="C3" s="172"/>
      <c r="D3" s="172"/>
      <c r="E3" s="172"/>
      <c r="F3" s="3"/>
      <c r="G3" s="1"/>
    </row>
    <row r="4" spans="1:15" ht="14.25" customHeight="1">
      <c r="A4" s="30" t="s">
        <v>186</v>
      </c>
      <c r="B4" s="277" t="s">
        <v>285</v>
      </c>
      <c r="C4" s="277"/>
      <c r="D4" s="277"/>
      <c r="E4" s="277"/>
      <c r="F4" s="3"/>
      <c r="G4" s="1"/>
    </row>
    <row r="5" spans="1:15" ht="38.25" customHeight="1">
      <c r="A5" s="40" t="s">
        <v>184</v>
      </c>
      <c r="B5" s="63"/>
      <c r="C5" s="63"/>
      <c r="D5" s="63"/>
      <c r="E5" s="64" t="s">
        <v>2</v>
      </c>
      <c r="F5" s="3"/>
      <c r="G5" s="6"/>
    </row>
    <row r="6" spans="1:15" ht="15" customHeight="1">
      <c r="A6" s="326" t="s">
        <v>7</v>
      </c>
      <c r="B6" s="287" t="s">
        <v>174</v>
      </c>
      <c r="C6" s="287" t="s">
        <v>133</v>
      </c>
      <c r="D6" s="287" t="s">
        <v>180</v>
      </c>
      <c r="E6" s="287" t="s">
        <v>9</v>
      </c>
    </row>
    <row r="7" spans="1:15" ht="18.75" customHeight="1">
      <c r="A7" s="327"/>
      <c r="B7" s="288"/>
      <c r="C7" s="288"/>
      <c r="D7" s="357"/>
      <c r="E7" s="288"/>
    </row>
    <row r="8" spans="1:15" ht="13.5" customHeight="1">
      <c r="A8" s="168" t="s">
        <v>32</v>
      </c>
      <c r="B8" s="88">
        <f>+'9.2.1.Óvoda M-F.kiad köt.'!E9</f>
        <v>271911</v>
      </c>
      <c r="C8" s="88">
        <f>+'9.2.2.Óvoda M-F.kiad.önk.'!E9</f>
        <v>0</v>
      </c>
      <c r="D8" s="88"/>
      <c r="E8" s="88">
        <f>SUM(B8:D8)</f>
        <v>271911</v>
      </c>
      <c r="F8" s="2"/>
      <c r="G8" s="2"/>
      <c r="I8" s="2"/>
      <c r="J8" s="2"/>
      <c r="K8" s="2"/>
      <c r="L8" s="2"/>
      <c r="M8" s="2"/>
      <c r="O8" s="2"/>
    </row>
    <row r="9" spans="1:15" ht="13.5" customHeight="1">
      <c r="A9" s="169" t="s">
        <v>37</v>
      </c>
      <c r="B9" s="88">
        <f>+'9.2.1.Óvoda M-F.kiad köt.'!E10</f>
        <v>70515</v>
      </c>
      <c r="C9" s="88">
        <f>+'9.2.2.Óvoda M-F.kiad.önk.'!E10</f>
        <v>0</v>
      </c>
      <c r="D9" s="88"/>
      <c r="E9" s="88">
        <f t="shared" ref="E9:E27" si="0">SUM(B9:D9)</f>
        <v>70515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8" t="s">
        <v>33</v>
      </c>
      <c r="B10" s="88">
        <f>+'9.2.1.Óvoda M-F.kiad köt.'!E11</f>
        <v>171717</v>
      </c>
      <c r="C10" s="88">
        <f>+'9.2.2.Óvoda M-F.kiad.önk.'!E11</f>
        <v>0</v>
      </c>
      <c r="D10" s="88"/>
      <c r="E10" s="88">
        <f t="shared" si="0"/>
        <v>171717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5" t="s">
        <v>34</v>
      </c>
      <c r="B11" s="88">
        <f>+'9.2.1.Óvoda M-F.kiad köt.'!E12</f>
        <v>0</v>
      </c>
      <c r="C11" s="88">
        <f>+'9.2.2.Óvoda M-F.kiad.önk.'!E12</f>
        <v>0</v>
      </c>
      <c r="D11" s="88"/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68" t="s">
        <v>45</v>
      </c>
      <c r="B12" s="88">
        <f>+'9.2.1.Óvoda M-F.kiad köt.'!E13</f>
        <v>6938</v>
      </c>
      <c r="C12" s="88">
        <f>+'9.2.2.Óvoda M-F.kiad.önk.'!E13</f>
        <v>0</v>
      </c>
      <c r="D12" s="88"/>
      <c r="E12" s="88">
        <f t="shared" si="0"/>
        <v>6938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162</v>
      </c>
      <c r="B13" s="88">
        <f>+'9.2.1.Óvoda M-F.kiad köt.'!E14</f>
        <v>0</v>
      </c>
      <c r="C13" s="88">
        <f>+'9.2.2.Óvoda M-F.kiad.önk.'!E14</f>
        <v>0</v>
      </c>
      <c r="D13" s="88"/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70" t="s">
        <v>39</v>
      </c>
      <c r="B14" s="88">
        <f>+'9.2.1.Óvoda M-F.kiad köt.'!E15</f>
        <v>0</v>
      </c>
      <c r="C14" s="88">
        <f>+'9.2.2.Óvoda M-F.kiad.önk.'!E15</f>
        <v>0</v>
      </c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6" t="s">
        <v>44</v>
      </c>
      <c r="B15" s="88">
        <f>+'9.2.1.Óvoda M-F.kiad köt.'!E16</f>
        <v>0</v>
      </c>
      <c r="C15" s="88">
        <f>+'9.2.2.Óvoda M-F.kiad.önk.'!E16</f>
        <v>0</v>
      </c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5" t="s">
        <v>163</v>
      </c>
      <c r="B16" s="88">
        <f>+'9.2.1.Óvoda M-F.kiad köt.'!E17</f>
        <v>0</v>
      </c>
      <c r="C16" s="88">
        <f>+'9.2.2.Óvoda M-F.kiad.önk.'!E17</f>
        <v>0</v>
      </c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164</v>
      </c>
      <c r="B17" s="88">
        <f>+'9.2.1.Óvoda M-F.kiad köt.'!E18</f>
        <v>0</v>
      </c>
      <c r="C17" s="88">
        <f>+'9.2.2.Óvoda M-F.kiad.önk.'!E18</f>
        <v>0</v>
      </c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/>
      <c r="B18" s="88"/>
      <c r="C18" s="88"/>
      <c r="D18" s="88"/>
      <c r="E18" s="88"/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79" t="s">
        <v>166</v>
      </c>
      <c r="B19" s="88">
        <f>+'9.2.1.Óvoda M-F.kiad köt.'!E20</f>
        <v>0</v>
      </c>
      <c r="C19" s="88">
        <f>+'9.2.2.Óvoda M-F.kiad.önk.'!E20</f>
        <v>0</v>
      </c>
      <c r="D19" s="88"/>
      <c r="E19" s="88">
        <f t="shared" si="0"/>
        <v>0</v>
      </c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167</v>
      </c>
      <c r="B20" s="88">
        <f>+'9.2.1.Óvoda M-F.kiad köt.'!E21</f>
        <v>0</v>
      </c>
      <c r="C20" s="88">
        <f>+'9.2.2.Óvoda M-F.kiad.önk.'!E21</f>
        <v>0</v>
      </c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s="31" customFormat="1" ht="13.5" customHeight="1">
      <c r="A21" s="16" t="s">
        <v>48</v>
      </c>
      <c r="B21" s="89">
        <f>+'9.2.1.Óvoda M-F.kiad köt.'!E22</f>
        <v>521081</v>
      </c>
      <c r="C21" s="88">
        <f>+'9.2.2.Óvoda M-F.kiad.önk.'!E22</f>
        <v>0</v>
      </c>
      <c r="D21" s="89"/>
      <c r="E21" s="89">
        <f t="shared" si="0"/>
        <v>521081</v>
      </c>
      <c r="F21" s="187"/>
      <c r="G21" s="187"/>
      <c r="I21" s="187"/>
      <c r="J21" s="187"/>
      <c r="K21" s="187"/>
      <c r="L21" s="187"/>
      <c r="M21" s="187"/>
      <c r="O21" s="187"/>
    </row>
    <row r="22" spans="1:15" ht="13.5" customHeight="1">
      <c r="A22" s="53"/>
      <c r="B22" s="88"/>
      <c r="C22" s="88"/>
      <c r="D22" s="88"/>
      <c r="E22" s="88"/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49" t="s">
        <v>51</v>
      </c>
      <c r="B23" s="88">
        <f>+'9.2.1.Óvoda M-F.kiad köt.'!E24</f>
        <v>0</v>
      </c>
      <c r="C23" s="88">
        <f>+'9.2.2.Óvoda M-F.kiad.önk.'!E24</f>
        <v>0</v>
      </c>
      <c r="D23" s="88"/>
      <c r="E23" s="88">
        <f t="shared" si="0"/>
        <v>0</v>
      </c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51"/>
      <c r="B24" s="88"/>
      <c r="C24" s="88"/>
      <c r="D24" s="88"/>
      <c r="E24" s="88"/>
      <c r="F24" s="2"/>
      <c r="G24" s="2"/>
      <c r="I24" s="2"/>
      <c r="J24" s="2"/>
      <c r="K24" s="2"/>
      <c r="L24" s="2"/>
      <c r="M24" s="2"/>
      <c r="O24" s="2"/>
    </row>
    <row r="25" spans="1:15" s="31" customFormat="1" ht="13.5" customHeight="1">
      <c r="A25" s="52" t="s">
        <v>62</v>
      </c>
      <c r="B25" s="89">
        <f>+'9.2.1.Óvoda M-F.kiad köt.'!E26</f>
        <v>0</v>
      </c>
      <c r="C25" s="89">
        <f>+'9.2.2.Óvoda M-F.kiad.önk.'!E26</f>
        <v>0</v>
      </c>
      <c r="D25" s="89"/>
      <c r="E25" s="89">
        <f t="shared" si="0"/>
        <v>0</v>
      </c>
      <c r="F25" s="187"/>
      <c r="G25" s="187"/>
      <c r="I25" s="187"/>
      <c r="J25" s="187"/>
      <c r="K25" s="187"/>
      <c r="L25" s="187"/>
      <c r="M25" s="187"/>
      <c r="O25" s="187"/>
    </row>
    <row r="26" spans="1:15">
      <c r="A26" s="52"/>
      <c r="B26" s="88"/>
      <c r="C26" s="88"/>
      <c r="D26" s="88"/>
      <c r="E26" s="88"/>
      <c r="F26" s="2"/>
      <c r="G26" s="2"/>
      <c r="I26" s="2"/>
      <c r="J26" s="2"/>
      <c r="K26" s="2"/>
      <c r="L26" s="2"/>
      <c r="M26" s="2"/>
      <c r="O26" s="2"/>
    </row>
    <row r="27" spans="1:15" s="31" customFormat="1" ht="13.5" customHeight="1">
      <c r="A27" s="30" t="s">
        <v>64</v>
      </c>
      <c r="B27" s="89">
        <f>+'9.2.1.Óvoda M-F.kiad köt.'!E28</f>
        <v>521081</v>
      </c>
      <c r="C27" s="89">
        <f>+'9.2.2.Óvoda M-F.kiad.önk.'!E28</f>
        <v>0</v>
      </c>
      <c r="D27" s="89"/>
      <c r="E27" s="89">
        <f t="shared" si="0"/>
        <v>521081</v>
      </c>
      <c r="F27" s="187"/>
      <c r="G27" s="187"/>
      <c r="I27" s="187"/>
      <c r="J27" s="187"/>
      <c r="K27" s="187"/>
      <c r="L27" s="187"/>
      <c r="M27" s="187"/>
      <c r="O27" s="187"/>
    </row>
    <row r="28" spans="1:15" ht="13.5" customHeight="1">
      <c r="A28" s="60"/>
      <c r="B28" s="60"/>
      <c r="C28" s="38"/>
      <c r="D28" s="38"/>
      <c r="E28" s="38"/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59" t="s">
        <v>185</v>
      </c>
      <c r="B29" s="59"/>
      <c r="C29" s="38"/>
      <c r="D29" s="38"/>
      <c r="E29" s="83" t="s">
        <v>2</v>
      </c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171" t="s">
        <v>42</v>
      </c>
      <c r="B30" s="171"/>
      <c r="C30" s="179"/>
      <c r="D30" s="179"/>
      <c r="E30" s="179"/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49" t="s">
        <v>43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168" t="s">
        <v>46</v>
      </c>
      <c r="B32" s="179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162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70" t="s">
        <v>36</v>
      </c>
      <c r="B34" s="170"/>
      <c r="C34" s="170"/>
      <c r="D34" s="170"/>
      <c r="E34" s="179"/>
      <c r="F34" s="2"/>
      <c r="G34" s="2"/>
      <c r="I34" s="2"/>
    </row>
    <row r="35" spans="1:15" ht="13.5" customHeight="1">
      <c r="A35" s="27"/>
      <c r="B35" s="170"/>
      <c r="C35" s="170"/>
      <c r="D35" s="170"/>
      <c r="E35" s="179"/>
      <c r="F35" s="2"/>
      <c r="G35" s="2"/>
      <c r="I35" s="2"/>
    </row>
    <row r="36" spans="1:15" ht="13.5" customHeight="1">
      <c r="A36" s="179" t="s">
        <v>169</v>
      </c>
      <c r="B36" s="171"/>
      <c r="C36" s="171"/>
      <c r="D36" s="171"/>
      <c r="E36" s="179"/>
      <c r="F36" s="2"/>
      <c r="G36" s="2"/>
      <c r="I36" s="2"/>
    </row>
    <row r="37" spans="1:15" ht="13.5" customHeight="1">
      <c r="A37" s="179" t="s">
        <v>170</v>
      </c>
      <c r="B37" s="14"/>
      <c r="C37" s="14"/>
      <c r="D37" s="14"/>
      <c r="E37" s="179"/>
      <c r="F37" s="2"/>
      <c r="G37" s="2"/>
      <c r="I37" s="2"/>
    </row>
    <row r="38" spans="1:15" ht="13.5" customHeight="1">
      <c r="A38" s="7"/>
      <c r="B38" s="25"/>
      <c r="C38" s="25"/>
      <c r="D38" s="25"/>
      <c r="E38" s="26"/>
      <c r="F38" s="2"/>
      <c r="G38" s="2"/>
      <c r="I38" s="2"/>
    </row>
    <row r="39" spans="1:15" ht="13.5" customHeight="1">
      <c r="A39" s="30" t="s">
        <v>172</v>
      </c>
      <c r="B39" s="30"/>
      <c r="C39" s="22"/>
      <c r="D39" s="22"/>
      <c r="E39" s="179"/>
      <c r="F39" s="2"/>
      <c r="G39" s="2"/>
      <c r="I39" s="2"/>
    </row>
    <row r="40" spans="1:15" ht="13.5" customHeight="1">
      <c r="A40" s="24"/>
      <c r="B40" s="22"/>
      <c r="C40" s="22"/>
      <c r="D40" s="22"/>
      <c r="E40" s="179"/>
      <c r="F40" s="2"/>
      <c r="G40" s="2"/>
      <c r="I40" s="2"/>
    </row>
    <row r="41" spans="1:15" ht="13.5" customHeight="1">
      <c r="A41" s="171" t="s">
        <v>51</v>
      </c>
      <c r="B41" s="171"/>
      <c r="C41" s="22"/>
      <c r="D41" s="22"/>
      <c r="E41" s="179"/>
      <c r="F41" s="2"/>
      <c r="G41" s="2"/>
      <c r="I41" s="2"/>
    </row>
    <row r="42" spans="1:15" ht="13.5" customHeight="1">
      <c r="A42" s="57" t="s">
        <v>67</v>
      </c>
      <c r="B42" s="57"/>
      <c r="C42" s="22"/>
      <c r="D42" s="22"/>
      <c r="E42" s="179"/>
      <c r="F42" s="2"/>
      <c r="G42" s="2"/>
      <c r="I42" s="2"/>
    </row>
    <row r="43" spans="1:15" ht="13.5" customHeight="1">
      <c r="A43" s="30" t="s">
        <v>70</v>
      </c>
      <c r="B43" s="30"/>
      <c r="C43" s="179"/>
      <c r="D43" s="179"/>
      <c r="E43" s="179"/>
    </row>
    <row r="44" spans="1:15" ht="13.5" customHeight="1">
      <c r="A44" s="56"/>
      <c r="B44" s="56"/>
      <c r="C44" s="179"/>
      <c r="D44" s="179"/>
      <c r="E44" s="179"/>
    </row>
    <row r="45" spans="1:15" ht="13.5" customHeight="1">
      <c r="A45" s="30" t="s">
        <v>72</v>
      </c>
      <c r="B45" s="30"/>
      <c r="C45" s="179"/>
      <c r="D45" s="179"/>
      <c r="E45" s="179"/>
    </row>
    <row r="46" spans="1:15" ht="13.5" customHeight="1">
      <c r="A46" s="179"/>
      <c r="B46" s="179"/>
      <c r="C46" s="179"/>
      <c r="D46" s="179"/>
      <c r="E46" s="179"/>
    </row>
    <row r="47" spans="1:15" ht="15" customHeight="1">
      <c r="A47" s="23" t="s">
        <v>173</v>
      </c>
      <c r="B47" s="22"/>
      <c r="C47" s="22"/>
      <c r="D47" s="22"/>
      <c r="E47" s="24"/>
    </row>
  </sheetData>
  <mergeCells count="8">
    <mergeCell ref="A1:E1"/>
    <mergeCell ref="A2:E2"/>
    <mergeCell ref="B4:E4"/>
    <mergeCell ref="A6:A7"/>
    <mergeCell ref="B6:B7"/>
    <mergeCell ref="C6:C7"/>
    <mergeCell ref="D6:D7"/>
    <mergeCell ref="E6:E7"/>
  </mergeCells>
  <printOptions horizontalCentered="1"/>
  <pageMargins left="0.51181102362204722" right="0.39370078740157483" top="0.78740157480314965" bottom="0.51181102362204722" header="0.31496062992125984" footer="0.19685039370078741"/>
  <pageSetup paperSize="9" orientation="portrait" horizontalDpi="300" verticalDpi="300" r:id="rId1"/>
  <headerFooter alignWithMargins="0">
    <oddHeader>&amp;LKÉZ A KÉZBEN ÓVODA</oddHeader>
    <oddFooter>&amp;LVeresegyház, 2013. Február 07.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A2" sqref="A2:E2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362</v>
      </c>
      <c r="B1" s="349"/>
      <c r="C1" s="349"/>
      <c r="D1" s="349"/>
      <c r="E1" s="349"/>
    </row>
    <row r="2" spans="1:15" ht="18" customHeight="1">
      <c r="A2" s="278" t="s">
        <v>188</v>
      </c>
      <c r="B2" s="278"/>
      <c r="C2" s="278"/>
      <c r="D2" s="278"/>
      <c r="E2" s="278"/>
      <c r="F2" s="3"/>
      <c r="G2" s="1"/>
    </row>
    <row r="3" spans="1:15" ht="12.75" customHeight="1">
      <c r="A3" s="328" t="s">
        <v>127</v>
      </c>
      <c r="B3" s="328"/>
      <c r="C3" s="328"/>
      <c r="D3" s="328"/>
      <c r="E3" s="328"/>
      <c r="F3" s="3"/>
      <c r="G3" s="1"/>
    </row>
    <row r="4" spans="1:15" ht="12.75" customHeight="1">
      <c r="A4" s="178"/>
      <c r="B4" s="178"/>
      <c r="C4" s="178"/>
      <c r="D4" s="178"/>
      <c r="E4" s="178"/>
      <c r="F4" s="3"/>
      <c r="G4" s="1"/>
    </row>
    <row r="5" spans="1:15" ht="14.25" customHeight="1">
      <c r="A5" s="30" t="s">
        <v>186</v>
      </c>
      <c r="B5" s="277" t="s">
        <v>285</v>
      </c>
      <c r="C5" s="277"/>
      <c r="D5" s="277"/>
      <c r="E5" s="277"/>
      <c r="F5" s="3"/>
      <c r="G5" s="1"/>
    </row>
    <row r="6" spans="1:15" ht="39" customHeight="1">
      <c r="A6" s="40" t="s">
        <v>184</v>
      </c>
      <c r="B6" s="63"/>
      <c r="C6" s="63"/>
      <c r="D6" s="63"/>
      <c r="E6" s="64" t="s">
        <v>2</v>
      </c>
      <c r="F6" s="3"/>
      <c r="G6" s="6"/>
    </row>
    <row r="7" spans="1:15" ht="15" customHeight="1">
      <c r="A7" s="326" t="s">
        <v>7</v>
      </c>
      <c r="B7" s="353" t="s">
        <v>148</v>
      </c>
      <c r="C7" s="354"/>
      <c r="D7" s="354"/>
      <c r="E7" s="355"/>
    </row>
    <row r="8" spans="1:15" s="191" customFormat="1" ht="30" customHeight="1">
      <c r="A8" s="327"/>
      <c r="B8" s="91" t="s">
        <v>314</v>
      </c>
      <c r="C8" s="91" t="s">
        <v>315</v>
      </c>
      <c r="D8" s="91" t="s">
        <v>316</v>
      </c>
      <c r="E8" s="91" t="s">
        <v>6</v>
      </c>
    </row>
    <row r="9" spans="1:15" ht="13.5" customHeight="1">
      <c r="A9" s="168" t="s">
        <v>32</v>
      </c>
      <c r="B9" s="88">
        <v>19169</v>
      </c>
      <c r="C9" s="88">
        <v>252742</v>
      </c>
      <c r="D9" s="88"/>
      <c r="E9" s="88">
        <f>SUM(B9:D9)</f>
        <v>271911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9" t="s">
        <v>37</v>
      </c>
      <c r="B10" s="88">
        <v>4931</v>
      </c>
      <c r="C10" s="88">
        <v>65584</v>
      </c>
      <c r="D10" s="88"/>
      <c r="E10" s="88">
        <f t="shared" ref="E10:E28" si="0">SUM(B10:D10)</f>
        <v>70515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68" t="s">
        <v>33</v>
      </c>
      <c r="B11" s="88">
        <v>107581</v>
      </c>
      <c r="C11" s="88">
        <v>63336</v>
      </c>
      <c r="D11" s="88">
        <v>800</v>
      </c>
      <c r="E11" s="88">
        <f t="shared" si="0"/>
        <v>171717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5" t="s">
        <v>34</v>
      </c>
      <c r="B12" s="88"/>
      <c r="C12" s="88"/>
      <c r="D12" s="88"/>
      <c r="E12" s="88">
        <f t="shared" si="0"/>
        <v>0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45</v>
      </c>
      <c r="B13" s="88">
        <v>343</v>
      </c>
      <c r="C13" s="88">
        <v>6595</v>
      </c>
      <c r="D13" s="88"/>
      <c r="E13" s="88">
        <f t="shared" si="0"/>
        <v>6938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68" t="s">
        <v>162</v>
      </c>
      <c r="B14" s="88"/>
      <c r="C14" s="88"/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0" t="s">
        <v>39</v>
      </c>
      <c r="B15" s="88"/>
      <c r="C15" s="88"/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76" t="s">
        <v>44</v>
      </c>
      <c r="B16" s="88"/>
      <c r="C16" s="88"/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163</v>
      </c>
      <c r="B17" s="88"/>
      <c r="C17" s="88"/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 t="s">
        <v>164</v>
      </c>
      <c r="B18" s="88"/>
      <c r="C18" s="88"/>
      <c r="D18" s="88"/>
      <c r="E18" s="88">
        <f t="shared" si="0"/>
        <v>0</v>
      </c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5"/>
      <c r="B19" s="88"/>
      <c r="C19" s="88"/>
      <c r="D19" s="88"/>
      <c r="E19" s="88"/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166</v>
      </c>
      <c r="B20" s="88"/>
      <c r="C20" s="88"/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179" t="s">
        <v>167</v>
      </c>
      <c r="B21" s="88"/>
      <c r="C21" s="88"/>
      <c r="D21" s="88"/>
      <c r="E21" s="88">
        <f t="shared" si="0"/>
        <v>0</v>
      </c>
      <c r="F21" s="2"/>
      <c r="G21" s="2"/>
      <c r="I21" s="2"/>
      <c r="J21" s="2"/>
      <c r="K21" s="2"/>
      <c r="L21" s="2"/>
      <c r="M21" s="2"/>
      <c r="O21" s="2"/>
    </row>
    <row r="22" spans="1:15" s="31" customFormat="1" ht="13.5" customHeight="1">
      <c r="A22" s="16" t="s">
        <v>48</v>
      </c>
      <c r="B22" s="109">
        <f>+B9+B10+B11+B12+B13+B20+B21</f>
        <v>132024</v>
      </c>
      <c r="C22" s="109">
        <f>+C9+C10+C11+C12+C13+C20+C21</f>
        <v>388257</v>
      </c>
      <c r="D22" s="109">
        <f>+D9+D10+D11+D12+D13+D20+D21</f>
        <v>800</v>
      </c>
      <c r="E22" s="89">
        <f t="shared" si="0"/>
        <v>521081</v>
      </c>
      <c r="F22" s="187"/>
      <c r="G22" s="187"/>
      <c r="I22" s="187"/>
      <c r="J22" s="187"/>
      <c r="K22" s="187"/>
      <c r="L22" s="187"/>
      <c r="M22" s="187"/>
      <c r="O22" s="187"/>
    </row>
    <row r="23" spans="1:15" ht="13.5" customHeight="1">
      <c r="A23" s="53"/>
      <c r="B23" s="108"/>
      <c r="C23" s="108"/>
      <c r="D23" s="108"/>
      <c r="E23" s="88"/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49" t="s">
        <v>51</v>
      </c>
      <c r="B24" s="86"/>
      <c r="C24" s="108"/>
      <c r="D24" s="108"/>
      <c r="E24" s="88">
        <f t="shared" si="0"/>
        <v>0</v>
      </c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1"/>
      <c r="B25" s="110"/>
      <c r="C25" s="108"/>
      <c r="D25" s="108"/>
      <c r="E25" s="88"/>
      <c r="F25" s="2"/>
      <c r="G25" s="2"/>
      <c r="I25" s="2"/>
      <c r="J25" s="2"/>
      <c r="K25" s="2"/>
      <c r="L25" s="2"/>
      <c r="M25" s="2"/>
      <c r="O25" s="2"/>
    </row>
    <row r="26" spans="1:15" s="31" customFormat="1" ht="13.5" customHeight="1">
      <c r="A26" s="52" t="s">
        <v>62</v>
      </c>
      <c r="B26" s="87">
        <f>+B24</f>
        <v>0</v>
      </c>
      <c r="C26" s="87">
        <f>+C24</f>
        <v>0</v>
      </c>
      <c r="D26" s="87">
        <f>+D24</f>
        <v>0</v>
      </c>
      <c r="E26" s="89">
        <f t="shared" si="0"/>
        <v>0</v>
      </c>
      <c r="F26" s="187"/>
      <c r="G26" s="187"/>
      <c r="I26" s="187"/>
      <c r="J26" s="187"/>
      <c r="K26" s="187"/>
      <c r="L26" s="187"/>
      <c r="M26" s="187"/>
      <c r="O26" s="187"/>
    </row>
    <row r="27" spans="1:15">
      <c r="A27" s="52"/>
      <c r="B27" s="87"/>
      <c r="C27" s="88"/>
      <c r="D27" s="88"/>
      <c r="E27" s="88"/>
      <c r="F27" s="2"/>
      <c r="G27" s="2"/>
      <c r="I27" s="2"/>
      <c r="J27" s="2"/>
      <c r="K27" s="2"/>
      <c r="L27" s="2"/>
      <c r="M27" s="2"/>
      <c r="O27" s="2"/>
    </row>
    <row r="28" spans="1:15" s="31" customFormat="1" ht="13.5" customHeight="1">
      <c r="A28" s="30" t="s">
        <v>64</v>
      </c>
      <c r="B28" s="87">
        <f>+B22+B26</f>
        <v>132024</v>
      </c>
      <c r="C28" s="87">
        <f>+C22+C26</f>
        <v>388257</v>
      </c>
      <c r="D28" s="87">
        <f>+D22+D26</f>
        <v>800</v>
      </c>
      <c r="E28" s="89">
        <f t="shared" si="0"/>
        <v>521081</v>
      </c>
      <c r="F28" s="187"/>
      <c r="G28" s="187"/>
      <c r="I28" s="187"/>
      <c r="J28" s="187"/>
      <c r="K28" s="187"/>
      <c r="L28" s="187"/>
      <c r="M28" s="187"/>
      <c r="O28" s="187"/>
    </row>
    <row r="29" spans="1:15" ht="13.5" customHeight="1">
      <c r="A29" s="60"/>
      <c r="B29" s="60"/>
      <c r="C29" s="38"/>
      <c r="D29" s="38"/>
      <c r="E29" s="38"/>
      <c r="F29" s="2"/>
      <c r="G29" s="2"/>
      <c r="I29" s="2"/>
      <c r="J29" s="2"/>
      <c r="K29" s="2"/>
      <c r="L29" s="2"/>
      <c r="M29" s="2"/>
      <c r="O29" s="2"/>
    </row>
    <row r="30" spans="1:15" ht="27" customHeight="1">
      <c r="A30" s="59" t="s">
        <v>185</v>
      </c>
      <c r="B30" s="59"/>
      <c r="C30" s="38"/>
      <c r="D30" s="38"/>
      <c r="E30" s="83" t="s">
        <v>2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171" t="s">
        <v>42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49" t="s">
        <v>43</v>
      </c>
      <c r="B32" s="171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46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68" t="s">
        <v>162</v>
      </c>
      <c r="B34" s="179"/>
      <c r="C34" s="179"/>
      <c r="D34" s="179"/>
      <c r="E34" s="179"/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170" t="s">
        <v>36</v>
      </c>
      <c r="B35" s="170"/>
      <c r="C35" s="170"/>
      <c r="D35" s="170"/>
      <c r="E35" s="179"/>
      <c r="F35" s="2"/>
      <c r="G35" s="2"/>
      <c r="I35" s="2"/>
    </row>
    <row r="36" spans="1:15" ht="13.5" customHeight="1">
      <c r="A36" s="27"/>
      <c r="B36" s="170"/>
      <c r="C36" s="170"/>
      <c r="D36" s="170"/>
      <c r="E36" s="179"/>
      <c r="F36" s="2"/>
      <c r="G36" s="2"/>
      <c r="I36" s="2"/>
    </row>
    <row r="37" spans="1:15" ht="13.5" customHeight="1">
      <c r="A37" s="179" t="s">
        <v>169</v>
      </c>
      <c r="B37" s="171"/>
      <c r="C37" s="171"/>
      <c r="D37" s="171"/>
      <c r="E37" s="179"/>
      <c r="F37" s="2"/>
      <c r="G37" s="2"/>
      <c r="I37" s="2"/>
    </row>
    <row r="38" spans="1:15" ht="13.5" customHeight="1">
      <c r="A38" s="179" t="s">
        <v>170</v>
      </c>
      <c r="B38" s="14"/>
      <c r="C38" s="14"/>
      <c r="D38" s="14"/>
      <c r="E38" s="179"/>
      <c r="F38" s="2"/>
      <c r="G38" s="2"/>
      <c r="I38" s="2"/>
    </row>
    <row r="39" spans="1:15" ht="13.5" customHeight="1">
      <c r="A39" s="7"/>
      <c r="B39" s="25"/>
      <c r="C39" s="25"/>
      <c r="D39" s="25"/>
      <c r="E39" s="26"/>
      <c r="F39" s="2"/>
      <c r="G39" s="2"/>
      <c r="I39" s="2"/>
    </row>
    <row r="40" spans="1:15" ht="13.5" customHeight="1">
      <c r="A40" s="30" t="s">
        <v>172</v>
      </c>
      <c r="B40" s="30"/>
      <c r="C40" s="22"/>
      <c r="D40" s="22"/>
      <c r="E40" s="179"/>
      <c r="F40" s="2"/>
      <c r="G40" s="2"/>
      <c r="I40" s="2"/>
    </row>
    <row r="41" spans="1:15" ht="13.5" customHeight="1">
      <c r="A41" s="24"/>
      <c r="B41" s="22"/>
      <c r="C41" s="22"/>
      <c r="D41" s="22"/>
      <c r="E41" s="179"/>
      <c r="F41" s="2"/>
      <c r="G41" s="2"/>
      <c r="I41" s="2"/>
    </row>
    <row r="42" spans="1:15" ht="13.5" customHeight="1">
      <c r="A42" s="171" t="s">
        <v>51</v>
      </c>
      <c r="B42" s="171"/>
      <c r="C42" s="22"/>
      <c r="D42" s="22"/>
      <c r="E42" s="179"/>
      <c r="F42" s="2"/>
      <c r="G42" s="2"/>
      <c r="I42" s="2"/>
    </row>
    <row r="43" spans="1:15" ht="13.5" customHeight="1">
      <c r="A43" s="57" t="s">
        <v>67</v>
      </c>
      <c r="B43" s="57"/>
      <c r="C43" s="22"/>
      <c r="D43" s="22"/>
      <c r="E43" s="179"/>
      <c r="F43" s="2"/>
      <c r="G43" s="2"/>
      <c r="I43" s="2"/>
    </row>
    <row r="44" spans="1:15" ht="13.5" customHeight="1">
      <c r="A44" s="30" t="s">
        <v>70</v>
      </c>
      <c r="B44" s="30"/>
      <c r="C44" s="179"/>
      <c r="D44" s="179"/>
      <c r="E44" s="179"/>
    </row>
    <row r="45" spans="1:15" ht="13.5" customHeight="1">
      <c r="A45" s="56"/>
      <c r="B45" s="56"/>
      <c r="C45" s="179"/>
      <c r="D45" s="179"/>
      <c r="E45" s="179"/>
    </row>
    <row r="46" spans="1:15" ht="13.5" customHeight="1">
      <c r="A46" s="30" t="s">
        <v>72</v>
      </c>
      <c r="B46" s="30"/>
      <c r="C46" s="179"/>
      <c r="D46" s="179"/>
      <c r="E46" s="179"/>
    </row>
    <row r="47" spans="1:15" ht="13.5" customHeight="1">
      <c r="A47" s="179"/>
      <c r="B47" s="179"/>
      <c r="C47" s="179"/>
      <c r="D47" s="179"/>
      <c r="E47" s="179"/>
    </row>
    <row r="48" spans="1:15" ht="15" customHeight="1">
      <c r="A48" s="23" t="s">
        <v>173</v>
      </c>
      <c r="B48" s="22"/>
      <c r="C48" s="22"/>
      <c r="D48" s="22"/>
      <c r="E48" s="24"/>
    </row>
  </sheetData>
  <mergeCells count="6">
    <mergeCell ref="A1:E1"/>
    <mergeCell ref="A2:E2"/>
    <mergeCell ref="A3:E3"/>
    <mergeCell ref="B5:E5"/>
    <mergeCell ref="A7:A8"/>
    <mergeCell ref="B7:E7"/>
  </mergeCells>
  <printOptions horizontalCentered="1"/>
  <pageMargins left="0.51181102362204722" right="0.39370078740157483" top="0.6692913385826772" bottom="0.59055118110236227" header="0.31496062992125984" footer="0.19685039370078741"/>
  <pageSetup paperSize="9" orientation="portrait" horizontalDpi="300" verticalDpi="300" r:id="rId1"/>
  <headerFooter alignWithMargins="0">
    <oddHeader>&amp;LKÉZ A KÉZBEN ÓVODA</oddHeader>
    <oddFooter>&amp;LVeresegyház, 2013. Február 07.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A2" sqref="A2:E2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363</v>
      </c>
      <c r="B1" s="349"/>
      <c r="C1" s="349"/>
      <c r="D1" s="349"/>
      <c r="E1" s="349"/>
    </row>
    <row r="2" spans="1:15" ht="18" customHeight="1">
      <c r="A2" s="278" t="s">
        <v>188</v>
      </c>
      <c r="B2" s="278"/>
      <c r="C2" s="278"/>
      <c r="D2" s="278"/>
      <c r="E2" s="278"/>
      <c r="F2" s="3"/>
      <c r="G2" s="1"/>
    </row>
    <row r="3" spans="1:15" ht="18" customHeight="1">
      <c r="A3" s="328" t="s">
        <v>128</v>
      </c>
      <c r="B3" s="328"/>
      <c r="C3" s="328"/>
      <c r="D3" s="328"/>
      <c r="E3" s="328"/>
      <c r="F3" s="3"/>
      <c r="G3" s="1"/>
    </row>
    <row r="4" spans="1:15" ht="12" customHeight="1">
      <c r="A4" s="178"/>
      <c r="B4" s="178"/>
      <c r="C4" s="178"/>
      <c r="D4" s="178"/>
      <c r="E4" s="178"/>
      <c r="F4" s="3"/>
      <c r="G4" s="1"/>
    </row>
    <row r="5" spans="1:15" ht="14.25" customHeight="1">
      <c r="A5" s="30" t="s">
        <v>186</v>
      </c>
      <c r="B5" s="277" t="s">
        <v>285</v>
      </c>
      <c r="C5" s="277"/>
      <c r="D5" s="277"/>
      <c r="E5" s="277"/>
      <c r="F5" s="3"/>
      <c r="G5" s="1"/>
    </row>
    <row r="6" spans="1:15" ht="35.25" customHeight="1">
      <c r="A6" s="40" t="s">
        <v>184</v>
      </c>
      <c r="B6" s="63"/>
      <c r="C6" s="63"/>
      <c r="D6" s="63"/>
      <c r="E6" s="64" t="s">
        <v>2</v>
      </c>
      <c r="F6" s="3"/>
      <c r="G6" s="6"/>
    </row>
    <row r="7" spans="1:15" ht="15" customHeight="1">
      <c r="A7" s="326" t="s">
        <v>7</v>
      </c>
      <c r="B7" s="353" t="s">
        <v>128</v>
      </c>
      <c r="C7" s="354"/>
      <c r="D7" s="354"/>
      <c r="E7" s="355"/>
    </row>
    <row r="8" spans="1:15" ht="14.25" customHeight="1">
      <c r="A8" s="327"/>
      <c r="B8" s="28"/>
      <c r="C8" s="28"/>
      <c r="D8" s="54"/>
      <c r="E8" s="28" t="s">
        <v>6</v>
      </c>
    </row>
    <row r="9" spans="1:15" ht="13.5" customHeight="1">
      <c r="A9" s="168" t="s">
        <v>32</v>
      </c>
      <c r="B9" s="88"/>
      <c r="C9" s="88"/>
      <c r="D9" s="88"/>
      <c r="E9" s="88">
        <f>SUM(B9:D9)</f>
        <v>0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9" t="s">
        <v>37</v>
      </c>
      <c r="B10" s="88"/>
      <c r="C10" s="88"/>
      <c r="D10" s="88"/>
      <c r="E10" s="88">
        <f t="shared" ref="E10:E28" si="0">SUM(B10:D10)</f>
        <v>0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68" t="s">
        <v>33</v>
      </c>
      <c r="B11" s="88"/>
      <c r="C11" s="88"/>
      <c r="D11" s="88"/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5" t="s">
        <v>34</v>
      </c>
      <c r="B12" s="88"/>
      <c r="C12" s="88"/>
      <c r="D12" s="88"/>
      <c r="E12" s="88">
        <f t="shared" si="0"/>
        <v>0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45</v>
      </c>
      <c r="B13" s="88"/>
      <c r="C13" s="88"/>
      <c r="D13" s="88"/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68" t="s">
        <v>162</v>
      </c>
      <c r="B14" s="88"/>
      <c r="C14" s="88"/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0" t="s">
        <v>39</v>
      </c>
      <c r="B15" s="88"/>
      <c r="C15" s="88"/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76" t="s">
        <v>44</v>
      </c>
      <c r="B16" s="88"/>
      <c r="C16" s="88"/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163</v>
      </c>
      <c r="B17" s="88"/>
      <c r="C17" s="88"/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 t="s">
        <v>164</v>
      </c>
      <c r="B18" s="88"/>
      <c r="C18" s="88"/>
      <c r="D18" s="88"/>
      <c r="E18" s="88">
        <f t="shared" si="0"/>
        <v>0</v>
      </c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5"/>
      <c r="B19" s="88"/>
      <c r="C19" s="88"/>
      <c r="D19" s="88"/>
      <c r="E19" s="88"/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166</v>
      </c>
      <c r="B20" s="88"/>
      <c r="C20" s="88"/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179" t="s">
        <v>167</v>
      </c>
      <c r="B21" s="88"/>
      <c r="C21" s="88"/>
      <c r="D21" s="88"/>
      <c r="E21" s="88">
        <f t="shared" si="0"/>
        <v>0</v>
      </c>
      <c r="F21" s="2"/>
      <c r="G21" s="2"/>
      <c r="I21" s="2"/>
      <c r="J21" s="2"/>
      <c r="K21" s="2"/>
      <c r="L21" s="2"/>
      <c r="M21" s="2"/>
      <c r="O21" s="2"/>
    </row>
    <row r="22" spans="1:15" ht="13.5" customHeight="1">
      <c r="A22" s="16" t="s">
        <v>48</v>
      </c>
      <c r="B22" s="109">
        <f>+B9+B10+B11+B12+B13+B20+B21</f>
        <v>0</v>
      </c>
      <c r="C22" s="109">
        <f>+C9+C10+C11+C12+C13+C20+C21</f>
        <v>0</v>
      </c>
      <c r="D22" s="109">
        <f>+D9+D10+D11+D12+D13+D20+D21</f>
        <v>0</v>
      </c>
      <c r="E22" s="89">
        <f t="shared" si="0"/>
        <v>0</v>
      </c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53"/>
      <c r="B23" s="108"/>
      <c r="C23" s="108"/>
      <c r="D23" s="108"/>
      <c r="E23" s="88"/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49" t="s">
        <v>51</v>
      </c>
      <c r="B24" s="86"/>
      <c r="C24" s="108"/>
      <c r="D24" s="108"/>
      <c r="E24" s="88">
        <f t="shared" si="0"/>
        <v>0</v>
      </c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1"/>
      <c r="B25" s="110"/>
      <c r="C25" s="108"/>
      <c r="D25" s="108"/>
      <c r="E25" s="88"/>
      <c r="F25" s="2"/>
      <c r="G25" s="2"/>
      <c r="I25" s="2"/>
      <c r="J25" s="2"/>
      <c r="K25" s="2"/>
      <c r="L25" s="2"/>
      <c r="M25" s="2"/>
      <c r="O25" s="2"/>
    </row>
    <row r="26" spans="1:15" ht="13.5" customHeight="1">
      <c r="A26" s="52" t="s">
        <v>62</v>
      </c>
      <c r="B26" s="87">
        <f>+B24</f>
        <v>0</v>
      </c>
      <c r="C26" s="87">
        <f>+C24</f>
        <v>0</v>
      </c>
      <c r="D26" s="87">
        <f>+D24</f>
        <v>0</v>
      </c>
      <c r="E26" s="89">
        <f t="shared" si="0"/>
        <v>0</v>
      </c>
      <c r="F26" s="2"/>
      <c r="G26" s="2"/>
      <c r="I26" s="2"/>
      <c r="J26" s="2"/>
      <c r="K26" s="2"/>
      <c r="L26" s="2"/>
      <c r="M26" s="2"/>
      <c r="O26" s="2"/>
    </row>
    <row r="27" spans="1:15">
      <c r="A27" s="52"/>
      <c r="B27" s="87"/>
      <c r="C27" s="88"/>
      <c r="D27" s="88"/>
      <c r="E27" s="88"/>
      <c r="F27" s="2"/>
      <c r="G27" s="2"/>
      <c r="I27" s="2"/>
      <c r="J27" s="2"/>
      <c r="K27" s="2"/>
      <c r="L27" s="2"/>
      <c r="M27" s="2"/>
      <c r="O27" s="2"/>
    </row>
    <row r="28" spans="1:15" ht="13.5" customHeight="1">
      <c r="A28" s="30" t="s">
        <v>64</v>
      </c>
      <c r="B28" s="87">
        <f>+B22+B26</f>
        <v>0</v>
      </c>
      <c r="C28" s="87">
        <f>+C22+C26</f>
        <v>0</v>
      </c>
      <c r="D28" s="87">
        <f>+D22+D26</f>
        <v>0</v>
      </c>
      <c r="E28" s="89">
        <f t="shared" si="0"/>
        <v>0</v>
      </c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60"/>
      <c r="B29" s="60"/>
      <c r="C29" s="38"/>
      <c r="D29" s="38"/>
      <c r="E29" s="38"/>
      <c r="F29" s="2"/>
      <c r="G29" s="2"/>
      <c r="I29" s="2"/>
      <c r="J29" s="2"/>
      <c r="K29" s="2"/>
      <c r="L29" s="2"/>
      <c r="M29" s="2"/>
      <c r="O29" s="2"/>
    </row>
    <row r="30" spans="1:15" ht="26.25" customHeight="1">
      <c r="A30" s="59" t="s">
        <v>185</v>
      </c>
      <c r="B30" s="59"/>
      <c r="C30" s="38"/>
      <c r="D30" s="38"/>
      <c r="E30" s="83" t="s">
        <v>2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171" t="s">
        <v>42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49" t="s">
        <v>43</v>
      </c>
      <c r="B32" s="171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46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68" t="s">
        <v>162</v>
      </c>
      <c r="B34" s="179"/>
      <c r="C34" s="179"/>
      <c r="D34" s="179"/>
      <c r="E34" s="179"/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170" t="s">
        <v>36</v>
      </c>
      <c r="B35" s="170"/>
      <c r="C35" s="170"/>
      <c r="D35" s="170"/>
      <c r="E35" s="179"/>
      <c r="F35" s="2"/>
      <c r="G35" s="2"/>
      <c r="I35" s="2"/>
    </row>
    <row r="36" spans="1:15" ht="13.5" customHeight="1">
      <c r="A36" s="27"/>
      <c r="B36" s="170"/>
      <c r="C36" s="170"/>
      <c r="D36" s="170"/>
      <c r="E36" s="179"/>
      <c r="F36" s="2"/>
      <c r="G36" s="2"/>
      <c r="I36" s="2"/>
    </row>
    <row r="37" spans="1:15" ht="13.5" customHeight="1">
      <c r="A37" s="179" t="s">
        <v>169</v>
      </c>
      <c r="B37" s="171"/>
      <c r="C37" s="171"/>
      <c r="D37" s="171"/>
      <c r="E37" s="179"/>
      <c r="F37" s="2"/>
      <c r="G37" s="2"/>
      <c r="I37" s="2"/>
    </row>
    <row r="38" spans="1:15" ht="13.5" customHeight="1">
      <c r="A38" s="179" t="s">
        <v>170</v>
      </c>
      <c r="B38" s="14"/>
      <c r="C38" s="14"/>
      <c r="D38" s="14"/>
      <c r="E38" s="179"/>
      <c r="F38" s="2"/>
      <c r="G38" s="2"/>
      <c r="I38" s="2"/>
    </row>
    <row r="39" spans="1:15" ht="13.5" customHeight="1">
      <c r="A39" s="7"/>
      <c r="B39" s="25"/>
      <c r="C39" s="25"/>
      <c r="D39" s="25"/>
      <c r="E39" s="26"/>
      <c r="F39" s="2"/>
      <c r="G39" s="2"/>
      <c r="I39" s="2"/>
    </row>
    <row r="40" spans="1:15" ht="13.5" customHeight="1">
      <c r="A40" s="30" t="s">
        <v>172</v>
      </c>
      <c r="B40" s="30"/>
      <c r="C40" s="22"/>
      <c r="D40" s="22"/>
      <c r="E40" s="179"/>
      <c r="F40" s="2"/>
      <c r="G40" s="2"/>
      <c r="I40" s="2"/>
    </row>
    <row r="41" spans="1:15" ht="13.5" customHeight="1">
      <c r="A41" s="24"/>
      <c r="B41" s="22"/>
      <c r="C41" s="22"/>
      <c r="D41" s="22"/>
      <c r="E41" s="179"/>
      <c r="F41" s="2"/>
      <c r="G41" s="2"/>
      <c r="I41" s="2"/>
    </row>
    <row r="42" spans="1:15" ht="13.5" customHeight="1">
      <c r="A42" s="171" t="s">
        <v>51</v>
      </c>
      <c r="B42" s="171"/>
      <c r="C42" s="22"/>
      <c r="D42" s="22"/>
      <c r="E42" s="179"/>
      <c r="F42" s="2"/>
      <c r="G42" s="2"/>
      <c r="I42" s="2"/>
    </row>
    <row r="43" spans="1:15" ht="13.5" customHeight="1">
      <c r="A43" s="57" t="s">
        <v>67</v>
      </c>
      <c r="B43" s="57"/>
      <c r="C43" s="22"/>
      <c r="D43" s="22"/>
      <c r="E43" s="179"/>
      <c r="F43" s="2"/>
      <c r="G43" s="2"/>
      <c r="I43" s="2"/>
    </row>
    <row r="44" spans="1:15" ht="13.5" customHeight="1">
      <c r="A44" s="30" t="s">
        <v>70</v>
      </c>
      <c r="B44" s="30"/>
      <c r="C44" s="179"/>
      <c r="D44" s="179"/>
      <c r="E44" s="179"/>
    </row>
    <row r="45" spans="1:15" ht="13.5" customHeight="1">
      <c r="A45" s="56"/>
      <c r="B45" s="56"/>
      <c r="C45" s="179"/>
      <c r="D45" s="179"/>
      <c r="E45" s="179"/>
    </row>
    <row r="46" spans="1:15" ht="13.5" customHeight="1">
      <c r="A46" s="30" t="s">
        <v>72</v>
      </c>
      <c r="B46" s="30"/>
      <c r="C46" s="179"/>
      <c r="D46" s="179"/>
      <c r="E46" s="179"/>
    </row>
    <row r="47" spans="1:15" ht="13.5" customHeight="1">
      <c r="A47" s="179"/>
      <c r="B47" s="179"/>
      <c r="C47" s="179"/>
      <c r="D47" s="179"/>
      <c r="E47" s="179"/>
    </row>
    <row r="48" spans="1:15" ht="15" customHeight="1">
      <c r="A48" s="23" t="s">
        <v>173</v>
      </c>
      <c r="B48" s="22"/>
      <c r="C48" s="22"/>
      <c r="D48" s="22"/>
      <c r="E48" s="24"/>
    </row>
  </sheetData>
  <mergeCells count="6">
    <mergeCell ref="A1:E1"/>
    <mergeCell ref="A2:E2"/>
    <mergeCell ref="A3:E3"/>
    <mergeCell ref="B5:E5"/>
    <mergeCell ref="A7:A8"/>
    <mergeCell ref="B7:E7"/>
  </mergeCells>
  <printOptions horizontalCentered="1"/>
  <pageMargins left="0.51181102362204722" right="0.39370078740157483" top="0.70866141732283472" bottom="0.47244094488188981" header="0.31496062992125984" footer="0.19685039370078741"/>
  <pageSetup paperSize="9" orientation="portrait" horizontalDpi="300" verticalDpi="300" r:id="rId1"/>
  <headerFooter alignWithMargins="0">
    <oddHeader>&amp;LKÉZ A KÉZBEN ÓVODA</oddHeader>
    <oddFooter>&amp;LVeresegyház, 2013. Február 07.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>
  <dimension ref="A1:O47"/>
  <sheetViews>
    <sheetView workbookViewId="0">
      <selection activeCell="A2" sqref="A2:E2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364</v>
      </c>
      <c r="B1" s="349"/>
      <c r="C1" s="349"/>
      <c r="D1" s="349"/>
      <c r="E1" s="349"/>
    </row>
    <row r="2" spans="1:15" ht="18" customHeight="1">
      <c r="A2" s="278" t="s">
        <v>181</v>
      </c>
      <c r="B2" s="278"/>
      <c r="C2" s="278"/>
      <c r="D2" s="278"/>
      <c r="E2" s="278"/>
      <c r="F2" s="3"/>
      <c r="G2" s="1"/>
    </row>
    <row r="3" spans="1:15" ht="12.75" customHeight="1">
      <c r="A3" s="172"/>
      <c r="B3" s="172"/>
      <c r="C3" s="172"/>
      <c r="D3" s="172"/>
      <c r="E3" s="172"/>
      <c r="F3" s="3"/>
      <c r="G3" s="1"/>
    </row>
    <row r="4" spans="1:15" ht="14.25" customHeight="1">
      <c r="A4" s="30" t="s">
        <v>186</v>
      </c>
      <c r="B4" s="277" t="s">
        <v>286</v>
      </c>
      <c r="C4" s="277"/>
      <c r="D4" s="277"/>
      <c r="E4" s="277"/>
      <c r="F4" s="3"/>
      <c r="G4" s="1"/>
    </row>
    <row r="5" spans="1:15" ht="38.25" customHeight="1">
      <c r="A5" s="40" t="s">
        <v>184</v>
      </c>
      <c r="B5" s="63"/>
      <c r="C5" s="63"/>
      <c r="D5" s="63"/>
      <c r="E5" s="64" t="s">
        <v>2</v>
      </c>
      <c r="F5" s="3"/>
      <c r="G5" s="6"/>
    </row>
    <row r="6" spans="1:15" ht="15" customHeight="1">
      <c r="A6" s="326" t="s">
        <v>7</v>
      </c>
      <c r="B6" s="287" t="s">
        <v>174</v>
      </c>
      <c r="C6" s="287" t="s">
        <v>133</v>
      </c>
      <c r="D6" s="287" t="s">
        <v>180</v>
      </c>
      <c r="E6" s="287" t="s">
        <v>9</v>
      </c>
    </row>
    <row r="7" spans="1:15" ht="18.75" customHeight="1">
      <c r="A7" s="327"/>
      <c r="B7" s="288"/>
      <c r="C7" s="288"/>
      <c r="D7" s="357"/>
      <c r="E7" s="288"/>
    </row>
    <row r="8" spans="1:15" ht="13.5" customHeight="1">
      <c r="A8" s="168" t="s">
        <v>32</v>
      </c>
      <c r="B8" s="88">
        <f>+'9.3.1Bölcsőde M-F.kiad köt.'!D9</f>
        <v>52156</v>
      </c>
      <c r="C8" s="88">
        <f>+'9.3.2.Bölcsőde M-F.kiad.önk.'!E9</f>
        <v>8182</v>
      </c>
      <c r="D8" s="88"/>
      <c r="E8" s="88">
        <f>SUM(B8:D8)</f>
        <v>60338</v>
      </c>
      <c r="F8" s="2"/>
      <c r="G8" s="2"/>
      <c r="I8" s="2"/>
      <c r="J8" s="2"/>
      <c r="K8" s="2"/>
      <c r="L8" s="2"/>
      <c r="M8" s="2"/>
      <c r="O8" s="2"/>
    </row>
    <row r="9" spans="1:15" ht="13.5" customHeight="1">
      <c r="A9" s="169" t="s">
        <v>37</v>
      </c>
      <c r="B9" s="88">
        <f>+'9.3.1Bölcsőde M-F.kiad köt.'!D10</f>
        <v>13517</v>
      </c>
      <c r="C9" s="88">
        <f>+'9.3.2.Bölcsőde M-F.kiad.önk.'!E10</f>
        <v>2123</v>
      </c>
      <c r="D9" s="88"/>
      <c r="E9" s="88">
        <f t="shared" ref="E9:E27" si="0">SUM(B9:D9)</f>
        <v>15640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8" t="s">
        <v>33</v>
      </c>
      <c r="B10" s="88">
        <f>+'9.3.1Bölcsőde M-F.kiad köt.'!D11</f>
        <v>27482</v>
      </c>
      <c r="C10" s="88">
        <f>+'9.3.2.Bölcsőde M-F.kiad.önk.'!E11</f>
        <v>3759</v>
      </c>
      <c r="D10" s="88"/>
      <c r="E10" s="88">
        <f t="shared" si="0"/>
        <v>31241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5" t="s">
        <v>34</v>
      </c>
      <c r="B11" s="88">
        <f>+'9.3.1Bölcsőde M-F.kiad köt.'!D12</f>
        <v>0</v>
      </c>
      <c r="C11" s="88">
        <f>+'9.3.2.Bölcsőde M-F.kiad.önk.'!E12</f>
        <v>0</v>
      </c>
      <c r="D11" s="88"/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68" t="s">
        <v>45</v>
      </c>
      <c r="B12" s="88">
        <f>+'9.3.1Bölcsőde M-F.kiad köt.'!D13</f>
        <v>2151</v>
      </c>
      <c r="C12" s="88">
        <f>+'9.3.2.Bölcsőde M-F.kiad.önk.'!E13</f>
        <v>380</v>
      </c>
      <c r="D12" s="88"/>
      <c r="E12" s="88">
        <f t="shared" si="0"/>
        <v>2531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162</v>
      </c>
      <c r="B13" s="88">
        <f>+'9.3.1Bölcsőde M-F.kiad köt.'!D14</f>
        <v>0</v>
      </c>
      <c r="C13" s="88">
        <f>+'9.3.2.Bölcsőde M-F.kiad.önk.'!E14</f>
        <v>0</v>
      </c>
      <c r="D13" s="88"/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70" t="s">
        <v>39</v>
      </c>
      <c r="B14" s="88">
        <f>+'9.3.1Bölcsőde M-F.kiad köt.'!D15</f>
        <v>0</v>
      </c>
      <c r="C14" s="88">
        <f>+'9.3.2.Bölcsőde M-F.kiad.önk.'!E15</f>
        <v>0</v>
      </c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6" t="s">
        <v>44</v>
      </c>
      <c r="B15" s="88">
        <f>+'9.3.1Bölcsőde M-F.kiad köt.'!D16</f>
        <v>0</v>
      </c>
      <c r="C15" s="88">
        <f>+'9.3.2.Bölcsőde M-F.kiad.önk.'!E16</f>
        <v>0</v>
      </c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5" t="s">
        <v>163</v>
      </c>
      <c r="B16" s="88">
        <f>+'9.3.1Bölcsőde M-F.kiad köt.'!D17</f>
        <v>0</v>
      </c>
      <c r="C16" s="88">
        <f>+'9.3.2.Bölcsőde M-F.kiad.önk.'!E17</f>
        <v>0</v>
      </c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164</v>
      </c>
      <c r="B17" s="88">
        <f>+'9.3.1Bölcsőde M-F.kiad köt.'!D18</f>
        <v>0</v>
      </c>
      <c r="C17" s="88">
        <f>+'9.3.2.Bölcsőde M-F.kiad.önk.'!E18</f>
        <v>0</v>
      </c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/>
      <c r="B18" s="88"/>
      <c r="C18" s="88"/>
      <c r="D18" s="88"/>
      <c r="E18" s="88"/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79" t="s">
        <v>166</v>
      </c>
      <c r="B19" s="88">
        <f>+'9.3.1Bölcsőde M-F.kiad köt.'!D20</f>
        <v>0</v>
      </c>
      <c r="C19" s="88">
        <f>+'9.3.2.Bölcsőde M-F.kiad.önk.'!E20</f>
        <v>0</v>
      </c>
      <c r="D19" s="88"/>
      <c r="E19" s="88">
        <f t="shared" si="0"/>
        <v>0</v>
      </c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167</v>
      </c>
      <c r="B20" s="88">
        <f>+'9.3.1Bölcsőde M-F.kiad köt.'!D21</f>
        <v>0</v>
      </c>
      <c r="C20" s="88">
        <f>+'9.3.2.Bölcsőde M-F.kiad.önk.'!E21</f>
        <v>0</v>
      </c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s="31" customFormat="1" ht="13.5" customHeight="1">
      <c r="A21" s="16" t="s">
        <v>48</v>
      </c>
      <c r="B21" s="89">
        <f>+'9.3.1Bölcsőde M-F.kiad köt.'!D22</f>
        <v>95306</v>
      </c>
      <c r="C21" s="89">
        <f>+'9.3.2.Bölcsőde M-F.kiad.önk.'!E22</f>
        <v>14444</v>
      </c>
      <c r="D21" s="89"/>
      <c r="E21" s="89">
        <f t="shared" si="0"/>
        <v>109750</v>
      </c>
      <c r="F21" s="187"/>
      <c r="G21" s="187"/>
      <c r="I21" s="187"/>
      <c r="J21" s="187"/>
      <c r="K21" s="187"/>
      <c r="L21" s="187"/>
      <c r="M21" s="187"/>
      <c r="O21" s="187"/>
    </row>
    <row r="22" spans="1:15" ht="13.5" customHeight="1">
      <c r="A22" s="53"/>
      <c r="B22" s="88"/>
      <c r="C22" s="88"/>
      <c r="D22" s="88"/>
      <c r="E22" s="88"/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49" t="s">
        <v>51</v>
      </c>
      <c r="B23" s="88">
        <f>+'9.3.1Bölcsőde M-F.kiad köt.'!D24</f>
        <v>0</v>
      </c>
      <c r="C23" s="88">
        <f>+'9.3.2.Bölcsőde M-F.kiad.önk.'!E24</f>
        <v>0</v>
      </c>
      <c r="D23" s="88"/>
      <c r="E23" s="88">
        <f t="shared" si="0"/>
        <v>0</v>
      </c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51"/>
      <c r="B24" s="88"/>
      <c r="C24" s="88"/>
      <c r="D24" s="88"/>
      <c r="E24" s="88"/>
      <c r="F24" s="2"/>
      <c r="G24" s="2"/>
      <c r="I24" s="2"/>
      <c r="J24" s="2"/>
      <c r="K24" s="2"/>
      <c r="L24" s="2"/>
      <c r="M24" s="2"/>
      <c r="O24" s="2"/>
    </row>
    <row r="25" spans="1:15" s="31" customFormat="1" ht="13.5" customHeight="1">
      <c r="A25" s="52" t="s">
        <v>62</v>
      </c>
      <c r="B25" s="89">
        <f>+'9.3.1Bölcsőde M-F.kiad köt.'!D26</f>
        <v>0</v>
      </c>
      <c r="C25" s="89">
        <f>+'9.3.2.Bölcsőde M-F.kiad.önk.'!E26</f>
        <v>0</v>
      </c>
      <c r="D25" s="89"/>
      <c r="E25" s="89">
        <f t="shared" si="0"/>
        <v>0</v>
      </c>
      <c r="F25" s="187"/>
      <c r="G25" s="187"/>
      <c r="I25" s="187"/>
      <c r="J25" s="187"/>
      <c r="K25" s="187"/>
      <c r="L25" s="187"/>
      <c r="M25" s="187"/>
      <c r="O25" s="187"/>
    </row>
    <row r="26" spans="1:15">
      <c r="A26" s="52"/>
      <c r="B26" s="88"/>
      <c r="C26" s="88"/>
      <c r="D26" s="88"/>
      <c r="E26" s="88"/>
      <c r="F26" s="2"/>
      <c r="G26" s="2"/>
      <c r="I26" s="2"/>
      <c r="J26" s="2"/>
      <c r="K26" s="2"/>
      <c r="L26" s="2"/>
      <c r="M26" s="2"/>
      <c r="O26" s="2"/>
    </row>
    <row r="27" spans="1:15" s="31" customFormat="1" ht="13.5" customHeight="1">
      <c r="A27" s="30" t="s">
        <v>64</v>
      </c>
      <c r="B27" s="89">
        <f>+'9.3.1Bölcsőde M-F.kiad köt.'!D28</f>
        <v>95306</v>
      </c>
      <c r="C27" s="89">
        <f>+'9.3.2.Bölcsőde M-F.kiad.önk.'!E28</f>
        <v>14444</v>
      </c>
      <c r="D27" s="89"/>
      <c r="E27" s="89">
        <f t="shared" si="0"/>
        <v>109750</v>
      </c>
      <c r="F27" s="187"/>
      <c r="G27" s="187"/>
      <c r="I27" s="187"/>
      <c r="J27" s="187"/>
      <c r="K27" s="187"/>
      <c r="L27" s="187"/>
      <c r="M27" s="187"/>
      <c r="O27" s="187"/>
    </row>
    <row r="28" spans="1:15" ht="13.5" customHeight="1">
      <c r="A28" s="60"/>
      <c r="B28" s="60"/>
      <c r="C28" s="38"/>
      <c r="D28" s="38"/>
      <c r="E28" s="38"/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59" t="s">
        <v>185</v>
      </c>
      <c r="B29" s="59"/>
      <c r="C29" s="38"/>
      <c r="D29" s="38"/>
      <c r="E29" s="83" t="s">
        <v>2</v>
      </c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171" t="s">
        <v>42</v>
      </c>
      <c r="B30" s="171"/>
      <c r="C30" s="179"/>
      <c r="D30" s="179"/>
      <c r="E30" s="179"/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49" t="s">
        <v>43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168" t="s">
        <v>46</v>
      </c>
      <c r="B32" s="179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162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70" t="s">
        <v>36</v>
      </c>
      <c r="B34" s="170"/>
      <c r="C34" s="170"/>
      <c r="D34" s="170"/>
      <c r="E34" s="179"/>
      <c r="F34" s="2"/>
      <c r="G34" s="2"/>
      <c r="I34" s="2"/>
    </row>
    <row r="35" spans="1:15" ht="13.5" customHeight="1">
      <c r="A35" s="27"/>
      <c r="B35" s="170"/>
      <c r="C35" s="170"/>
      <c r="D35" s="170"/>
      <c r="E35" s="179"/>
      <c r="F35" s="2"/>
      <c r="G35" s="2"/>
      <c r="I35" s="2"/>
    </row>
    <row r="36" spans="1:15" ht="13.5" customHeight="1">
      <c r="A36" s="179" t="s">
        <v>169</v>
      </c>
      <c r="B36" s="171"/>
      <c r="C36" s="171"/>
      <c r="D36" s="171"/>
      <c r="E36" s="179"/>
      <c r="F36" s="2"/>
      <c r="G36" s="2"/>
      <c r="I36" s="2"/>
    </row>
    <row r="37" spans="1:15" ht="13.5" customHeight="1">
      <c r="A37" s="179" t="s">
        <v>170</v>
      </c>
      <c r="B37" s="14"/>
      <c r="C37" s="14"/>
      <c r="D37" s="14"/>
      <c r="E37" s="179"/>
      <c r="F37" s="2"/>
      <c r="G37" s="2"/>
      <c r="I37" s="2"/>
    </row>
    <row r="38" spans="1:15" ht="13.5" customHeight="1">
      <c r="A38" s="7"/>
      <c r="B38" s="25"/>
      <c r="C38" s="25"/>
      <c r="D38" s="25"/>
      <c r="E38" s="26"/>
      <c r="F38" s="2"/>
      <c r="G38" s="2"/>
      <c r="I38" s="2"/>
    </row>
    <row r="39" spans="1:15" ht="13.5" customHeight="1">
      <c r="A39" s="30" t="s">
        <v>172</v>
      </c>
      <c r="B39" s="30"/>
      <c r="C39" s="22"/>
      <c r="D39" s="22"/>
      <c r="E39" s="179"/>
      <c r="F39" s="2"/>
      <c r="G39" s="2"/>
      <c r="I39" s="2"/>
    </row>
    <row r="40" spans="1:15" ht="13.5" customHeight="1">
      <c r="A40" s="24"/>
      <c r="B40" s="22"/>
      <c r="C40" s="22"/>
      <c r="D40" s="22"/>
      <c r="E40" s="179"/>
      <c r="F40" s="2"/>
      <c r="G40" s="2"/>
      <c r="I40" s="2"/>
    </row>
    <row r="41" spans="1:15" ht="13.5" customHeight="1">
      <c r="A41" s="171" t="s">
        <v>51</v>
      </c>
      <c r="B41" s="171"/>
      <c r="C41" s="22"/>
      <c r="D41" s="22"/>
      <c r="E41" s="179"/>
      <c r="F41" s="2"/>
      <c r="G41" s="2"/>
      <c r="I41" s="2"/>
    </row>
    <row r="42" spans="1:15" ht="13.5" customHeight="1">
      <c r="A42" s="57" t="s">
        <v>67</v>
      </c>
      <c r="B42" s="57"/>
      <c r="C42" s="22"/>
      <c r="D42" s="22"/>
      <c r="E42" s="179"/>
      <c r="F42" s="2"/>
      <c r="G42" s="2"/>
      <c r="I42" s="2"/>
    </row>
    <row r="43" spans="1:15" ht="13.5" customHeight="1">
      <c r="A43" s="30" t="s">
        <v>70</v>
      </c>
      <c r="B43" s="30"/>
      <c r="C43" s="179"/>
      <c r="D43" s="179"/>
      <c r="E43" s="179"/>
    </row>
    <row r="44" spans="1:15" ht="13.5" customHeight="1">
      <c r="A44" s="56"/>
      <c r="B44" s="56"/>
      <c r="C44" s="179"/>
      <c r="D44" s="179"/>
      <c r="E44" s="179"/>
    </row>
    <row r="45" spans="1:15" ht="13.5" customHeight="1">
      <c r="A45" s="30" t="s">
        <v>72</v>
      </c>
      <c r="B45" s="30"/>
      <c r="C45" s="179"/>
      <c r="D45" s="179"/>
      <c r="E45" s="179"/>
    </row>
    <row r="46" spans="1:15" ht="13.5" customHeight="1">
      <c r="A46" s="179"/>
      <c r="B46" s="179"/>
      <c r="C46" s="179"/>
      <c r="D46" s="179"/>
      <c r="E46" s="179"/>
    </row>
    <row r="47" spans="1:15" ht="15" customHeight="1">
      <c r="A47" s="23" t="s">
        <v>173</v>
      </c>
      <c r="B47" s="22"/>
      <c r="C47" s="22"/>
      <c r="D47" s="22"/>
      <c r="E47" s="24"/>
    </row>
  </sheetData>
  <mergeCells count="8">
    <mergeCell ref="A1:E1"/>
    <mergeCell ref="A2:E2"/>
    <mergeCell ref="B4:E4"/>
    <mergeCell ref="A6:A7"/>
    <mergeCell ref="B6:B7"/>
    <mergeCell ref="C6:C7"/>
    <mergeCell ref="D6:D7"/>
    <mergeCell ref="E6:E7"/>
  </mergeCells>
  <printOptions horizontalCentered="1"/>
  <pageMargins left="0.51181102362204722" right="0.39370078740157483" top="0.70866141732283472" bottom="0.55118110236220474" header="0.31496062992125984" footer="0.19685039370078741"/>
  <pageSetup paperSize="9" orientation="portrait" horizontalDpi="300" verticalDpi="300" r:id="rId1"/>
  <headerFooter alignWithMargins="0">
    <oddHeader>&amp;LMESELIGET VÁROSI ÖNKORMÁNYZATI BÖLCSŐDE</oddHeader>
    <oddFooter>&amp;LVeresegyház, 2013. Február 07.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>
  <dimension ref="A1:N48"/>
  <sheetViews>
    <sheetView workbookViewId="0">
      <selection activeCell="A2" sqref="A2:D2"/>
    </sheetView>
  </sheetViews>
  <sheetFormatPr defaultRowHeight="12.75"/>
  <cols>
    <col min="1" max="1" width="41.42578125" customWidth="1"/>
    <col min="2" max="2" width="13.85546875" customWidth="1"/>
    <col min="3" max="3" width="18.140625" customWidth="1"/>
    <col min="4" max="4" width="13.42578125" customWidth="1"/>
    <col min="5" max="5" width="10.140625" customWidth="1"/>
    <col min="6" max="6" width="9.85546875" customWidth="1"/>
    <col min="7" max="7" width="11.42578125" customWidth="1"/>
    <col min="8" max="8" width="10.140625" customWidth="1"/>
    <col min="9" max="10" width="10" customWidth="1"/>
    <col min="11" max="11" width="9.42578125" customWidth="1"/>
    <col min="12" max="12" width="10.140625" customWidth="1"/>
    <col min="13" max="13" width="11.42578125" customWidth="1"/>
    <col min="14" max="14" width="12.7109375" customWidth="1"/>
    <col min="256" max="256" width="41.42578125" customWidth="1"/>
    <col min="257" max="257" width="11.42578125" customWidth="1"/>
    <col min="258" max="259" width="12.7109375" customWidth="1"/>
    <col min="260" max="260" width="12.140625" customWidth="1"/>
    <col min="261" max="261" width="10.140625" customWidth="1"/>
    <col min="262" max="262" width="9.85546875" customWidth="1"/>
    <col min="263" max="263" width="11.42578125" customWidth="1"/>
    <col min="264" max="264" width="10.140625" customWidth="1"/>
    <col min="265" max="266" width="10" customWidth="1"/>
    <col min="267" max="267" width="9.42578125" customWidth="1"/>
    <col min="268" max="268" width="10.140625" customWidth="1"/>
    <col min="269" max="269" width="11.42578125" customWidth="1"/>
    <col min="270" max="270" width="12.7109375" customWidth="1"/>
    <col min="512" max="512" width="41.42578125" customWidth="1"/>
    <col min="513" max="513" width="11.42578125" customWidth="1"/>
    <col min="514" max="515" width="12.7109375" customWidth="1"/>
    <col min="516" max="516" width="12.140625" customWidth="1"/>
    <col min="517" max="517" width="10.140625" customWidth="1"/>
    <col min="518" max="518" width="9.85546875" customWidth="1"/>
    <col min="519" max="519" width="11.42578125" customWidth="1"/>
    <col min="520" max="520" width="10.140625" customWidth="1"/>
    <col min="521" max="522" width="10" customWidth="1"/>
    <col min="523" max="523" width="9.42578125" customWidth="1"/>
    <col min="524" max="524" width="10.140625" customWidth="1"/>
    <col min="525" max="525" width="11.42578125" customWidth="1"/>
    <col min="526" max="526" width="12.7109375" customWidth="1"/>
    <col min="768" max="768" width="41.42578125" customWidth="1"/>
    <col min="769" max="769" width="11.42578125" customWidth="1"/>
    <col min="770" max="771" width="12.7109375" customWidth="1"/>
    <col min="772" max="772" width="12.140625" customWidth="1"/>
    <col min="773" max="773" width="10.140625" customWidth="1"/>
    <col min="774" max="774" width="9.85546875" customWidth="1"/>
    <col min="775" max="775" width="11.42578125" customWidth="1"/>
    <col min="776" max="776" width="10.140625" customWidth="1"/>
    <col min="777" max="778" width="10" customWidth="1"/>
    <col min="779" max="779" width="9.42578125" customWidth="1"/>
    <col min="780" max="780" width="10.140625" customWidth="1"/>
    <col min="781" max="781" width="11.42578125" customWidth="1"/>
    <col min="782" max="782" width="12.7109375" customWidth="1"/>
    <col min="1024" max="1024" width="41.42578125" customWidth="1"/>
    <col min="1025" max="1025" width="11.42578125" customWidth="1"/>
    <col min="1026" max="1027" width="12.7109375" customWidth="1"/>
    <col min="1028" max="1028" width="12.140625" customWidth="1"/>
    <col min="1029" max="1029" width="10.140625" customWidth="1"/>
    <col min="1030" max="1030" width="9.85546875" customWidth="1"/>
    <col min="1031" max="1031" width="11.42578125" customWidth="1"/>
    <col min="1032" max="1032" width="10.140625" customWidth="1"/>
    <col min="1033" max="1034" width="10" customWidth="1"/>
    <col min="1035" max="1035" width="9.42578125" customWidth="1"/>
    <col min="1036" max="1036" width="10.140625" customWidth="1"/>
    <col min="1037" max="1037" width="11.42578125" customWidth="1"/>
    <col min="1038" max="1038" width="12.7109375" customWidth="1"/>
    <col min="1280" max="1280" width="41.42578125" customWidth="1"/>
    <col min="1281" max="1281" width="11.42578125" customWidth="1"/>
    <col min="1282" max="1283" width="12.7109375" customWidth="1"/>
    <col min="1284" max="1284" width="12.140625" customWidth="1"/>
    <col min="1285" max="1285" width="10.140625" customWidth="1"/>
    <col min="1286" max="1286" width="9.85546875" customWidth="1"/>
    <col min="1287" max="1287" width="11.42578125" customWidth="1"/>
    <col min="1288" max="1288" width="10.140625" customWidth="1"/>
    <col min="1289" max="1290" width="10" customWidth="1"/>
    <col min="1291" max="1291" width="9.42578125" customWidth="1"/>
    <col min="1292" max="1292" width="10.140625" customWidth="1"/>
    <col min="1293" max="1293" width="11.42578125" customWidth="1"/>
    <col min="1294" max="1294" width="12.7109375" customWidth="1"/>
    <col min="1536" max="1536" width="41.42578125" customWidth="1"/>
    <col min="1537" max="1537" width="11.42578125" customWidth="1"/>
    <col min="1538" max="1539" width="12.7109375" customWidth="1"/>
    <col min="1540" max="1540" width="12.140625" customWidth="1"/>
    <col min="1541" max="1541" width="10.140625" customWidth="1"/>
    <col min="1542" max="1542" width="9.85546875" customWidth="1"/>
    <col min="1543" max="1543" width="11.42578125" customWidth="1"/>
    <col min="1544" max="1544" width="10.140625" customWidth="1"/>
    <col min="1545" max="1546" width="10" customWidth="1"/>
    <col min="1547" max="1547" width="9.42578125" customWidth="1"/>
    <col min="1548" max="1548" width="10.140625" customWidth="1"/>
    <col min="1549" max="1549" width="11.42578125" customWidth="1"/>
    <col min="1550" max="1550" width="12.7109375" customWidth="1"/>
    <col min="1792" max="1792" width="41.42578125" customWidth="1"/>
    <col min="1793" max="1793" width="11.42578125" customWidth="1"/>
    <col min="1794" max="1795" width="12.7109375" customWidth="1"/>
    <col min="1796" max="1796" width="12.140625" customWidth="1"/>
    <col min="1797" max="1797" width="10.140625" customWidth="1"/>
    <col min="1798" max="1798" width="9.85546875" customWidth="1"/>
    <col min="1799" max="1799" width="11.42578125" customWidth="1"/>
    <col min="1800" max="1800" width="10.140625" customWidth="1"/>
    <col min="1801" max="1802" width="10" customWidth="1"/>
    <col min="1803" max="1803" width="9.42578125" customWidth="1"/>
    <col min="1804" max="1804" width="10.140625" customWidth="1"/>
    <col min="1805" max="1805" width="11.42578125" customWidth="1"/>
    <col min="1806" max="1806" width="12.7109375" customWidth="1"/>
    <col min="2048" max="2048" width="41.42578125" customWidth="1"/>
    <col min="2049" max="2049" width="11.42578125" customWidth="1"/>
    <col min="2050" max="2051" width="12.7109375" customWidth="1"/>
    <col min="2052" max="2052" width="12.140625" customWidth="1"/>
    <col min="2053" max="2053" width="10.140625" customWidth="1"/>
    <col min="2054" max="2054" width="9.85546875" customWidth="1"/>
    <col min="2055" max="2055" width="11.42578125" customWidth="1"/>
    <col min="2056" max="2056" width="10.140625" customWidth="1"/>
    <col min="2057" max="2058" width="10" customWidth="1"/>
    <col min="2059" max="2059" width="9.42578125" customWidth="1"/>
    <col min="2060" max="2060" width="10.140625" customWidth="1"/>
    <col min="2061" max="2061" width="11.42578125" customWidth="1"/>
    <col min="2062" max="2062" width="12.7109375" customWidth="1"/>
    <col min="2304" max="2304" width="41.42578125" customWidth="1"/>
    <col min="2305" max="2305" width="11.42578125" customWidth="1"/>
    <col min="2306" max="2307" width="12.7109375" customWidth="1"/>
    <col min="2308" max="2308" width="12.140625" customWidth="1"/>
    <col min="2309" max="2309" width="10.140625" customWidth="1"/>
    <col min="2310" max="2310" width="9.85546875" customWidth="1"/>
    <col min="2311" max="2311" width="11.42578125" customWidth="1"/>
    <col min="2312" max="2312" width="10.140625" customWidth="1"/>
    <col min="2313" max="2314" width="10" customWidth="1"/>
    <col min="2315" max="2315" width="9.42578125" customWidth="1"/>
    <col min="2316" max="2316" width="10.140625" customWidth="1"/>
    <col min="2317" max="2317" width="11.42578125" customWidth="1"/>
    <col min="2318" max="2318" width="12.7109375" customWidth="1"/>
    <col min="2560" max="2560" width="41.42578125" customWidth="1"/>
    <col min="2561" max="2561" width="11.42578125" customWidth="1"/>
    <col min="2562" max="2563" width="12.7109375" customWidth="1"/>
    <col min="2564" max="2564" width="12.140625" customWidth="1"/>
    <col min="2565" max="2565" width="10.140625" customWidth="1"/>
    <col min="2566" max="2566" width="9.85546875" customWidth="1"/>
    <col min="2567" max="2567" width="11.42578125" customWidth="1"/>
    <col min="2568" max="2568" width="10.140625" customWidth="1"/>
    <col min="2569" max="2570" width="10" customWidth="1"/>
    <col min="2571" max="2571" width="9.42578125" customWidth="1"/>
    <col min="2572" max="2572" width="10.140625" customWidth="1"/>
    <col min="2573" max="2573" width="11.42578125" customWidth="1"/>
    <col min="2574" max="2574" width="12.7109375" customWidth="1"/>
    <col min="2816" max="2816" width="41.42578125" customWidth="1"/>
    <col min="2817" max="2817" width="11.42578125" customWidth="1"/>
    <col min="2818" max="2819" width="12.7109375" customWidth="1"/>
    <col min="2820" max="2820" width="12.140625" customWidth="1"/>
    <col min="2821" max="2821" width="10.140625" customWidth="1"/>
    <col min="2822" max="2822" width="9.85546875" customWidth="1"/>
    <col min="2823" max="2823" width="11.42578125" customWidth="1"/>
    <col min="2824" max="2824" width="10.140625" customWidth="1"/>
    <col min="2825" max="2826" width="10" customWidth="1"/>
    <col min="2827" max="2827" width="9.42578125" customWidth="1"/>
    <col min="2828" max="2828" width="10.140625" customWidth="1"/>
    <col min="2829" max="2829" width="11.42578125" customWidth="1"/>
    <col min="2830" max="2830" width="12.7109375" customWidth="1"/>
    <col min="3072" max="3072" width="41.42578125" customWidth="1"/>
    <col min="3073" max="3073" width="11.42578125" customWidth="1"/>
    <col min="3074" max="3075" width="12.7109375" customWidth="1"/>
    <col min="3076" max="3076" width="12.140625" customWidth="1"/>
    <col min="3077" max="3077" width="10.140625" customWidth="1"/>
    <col min="3078" max="3078" width="9.85546875" customWidth="1"/>
    <col min="3079" max="3079" width="11.42578125" customWidth="1"/>
    <col min="3080" max="3080" width="10.140625" customWidth="1"/>
    <col min="3081" max="3082" width="10" customWidth="1"/>
    <col min="3083" max="3083" width="9.42578125" customWidth="1"/>
    <col min="3084" max="3084" width="10.140625" customWidth="1"/>
    <col min="3085" max="3085" width="11.42578125" customWidth="1"/>
    <col min="3086" max="3086" width="12.7109375" customWidth="1"/>
    <col min="3328" max="3328" width="41.42578125" customWidth="1"/>
    <col min="3329" max="3329" width="11.42578125" customWidth="1"/>
    <col min="3330" max="3331" width="12.7109375" customWidth="1"/>
    <col min="3332" max="3332" width="12.140625" customWidth="1"/>
    <col min="3333" max="3333" width="10.140625" customWidth="1"/>
    <col min="3334" max="3334" width="9.85546875" customWidth="1"/>
    <col min="3335" max="3335" width="11.42578125" customWidth="1"/>
    <col min="3336" max="3336" width="10.140625" customWidth="1"/>
    <col min="3337" max="3338" width="10" customWidth="1"/>
    <col min="3339" max="3339" width="9.42578125" customWidth="1"/>
    <col min="3340" max="3340" width="10.140625" customWidth="1"/>
    <col min="3341" max="3341" width="11.42578125" customWidth="1"/>
    <col min="3342" max="3342" width="12.7109375" customWidth="1"/>
    <col min="3584" max="3584" width="41.42578125" customWidth="1"/>
    <col min="3585" max="3585" width="11.42578125" customWidth="1"/>
    <col min="3586" max="3587" width="12.7109375" customWidth="1"/>
    <col min="3588" max="3588" width="12.140625" customWidth="1"/>
    <col min="3589" max="3589" width="10.140625" customWidth="1"/>
    <col min="3590" max="3590" width="9.85546875" customWidth="1"/>
    <col min="3591" max="3591" width="11.42578125" customWidth="1"/>
    <col min="3592" max="3592" width="10.140625" customWidth="1"/>
    <col min="3593" max="3594" width="10" customWidth="1"/>
    <col min="3595" max="3595" width="9.42578125" customWidth="1"/>
    <col min="3596" max="3596" width="10.140625" customWidth="1"/>
    <col min="3597" max="3597" width="11.42578125" customWidth="1"/>
    <col min="3598" max="3598" width="12.7109375" customWidth="1"/>
    <col min="3840" max="3840" width="41.42578125" customWidth="1"/>
    <col min="3841" max="3841" width="11.42578125" customWidth="1"/>
    <col min="3842" max="3843" width="12.7109375" customWidth="1"/>
    <col min="3844" max="3844" width="12.140625" customWidth="1"/>
    <col min="3845" max="3845" width="10.140625" customWidth="1"/>
    <col min="3846" max="3846" width="9.85546875" customWidth="1"/>
    <col min="3847" max="3847" width="11.42578125" customWidth="1"/>
    <col min="3848" max="3848" width="10.140625" customWidth="1"/>
    <col min="3849" max="3850" width="10" customWidth="1"/>
    <col min="3851" max="3851" width="9.42578125" customWidth="1"/>
    <col min="3852" max="3852" width="10.140625" customWidth="1"/>
    <col min="3853" max="3853" width="11.42578125" customWidth="1"/>
    <col min="3854" max="3854" width="12.7109375" customWidth="1"/>
    <col min="4096" max="4096" width="41.42578125" customWidth="1"/>
    <col min="4097" max="4097" width="11.42578125" customWidth="1"/>
    <col min="4098" max="4099" width="12.7109375" customWidth="1"/>
    <col min="4100" max="4100" width="12.140625" customWidth="1"/>
    <col min="4101" max="4101" width="10.140625" customWidth="1"/>
    <col min="4102" max="4102" width="9.85546875" customWidth="1"/>
    <col min="4103" max="4103" width="11.42578125" customWidth="1"/>
    <col min="4104" max="4104" width="10.140625" customWidth="1"/>
    <col min="4105" max="4106" width="10" customWidth="1"/>
    <col min="4107" max="4107" width="9.42578125" customWidth="1"/>
    <col min="4108" max="4108" width="10.140625" customWidth="1"/>
    <col min="4109" max="4109" width="11.42578125" customWidth="1"/>
    <col min="4110" max="4110" width="12.7109375" customWidth="1"/>
    <col min="4352" max="4352" width="41.42578125" customWidth="1"/>
    <col min="4353" max="4353" width="11.42578125" customWidth="1"/>
    <col min="4354" max="4355" width="12.7109375" customWidth="1"/>
    <col min="4356" max="4356" width="12.140625" customWidth="1"/>
    <col min="4357" max="4357" width="10.140625" customWidth="1"/>
    <col min="4358" max="4358" width="9.85546875" customWidth="1"/>
    <col min="4359" max="4359" width="11.42578125" customWidth="1"/>
    <col min="4360" max="4360" width="10.140625" customWidth="1"/>
    <col min="4361" max="4362" width="10" customWidth="1"/>
    <col min="4363" max="4363" width="9.42578125" customWidth="1"/>
    <col min="4364" max="4364" width="10.140625" customWidth="1"/>
    <col min="4365" max="4365" width="11.42578125" customWidth="1"/>
    <col min="4366" max="4366" width="12.7109375" customWidth="1"/>
    <col min="4608" max="4608" width="41.42578125" customWidth="1"/>
    <col min="4609" max="4609" width="11.42578125" customWidth="1"/>
    <col min="4610" max="4611" width="12.7109375" customWidth="1"/>
    <col min="4612" max="4612" width="12.140625" customWidth="1"/>
    <col min="4613" max="4613" width="10.140625" customWidth="1"/>
    <col min="4614" max="4614" width="9.85546875" customWidth="1"/>
    <col min="4615" max="4615" width="11.42578125" customWidth="1"/>
    <col min="4616" max="4616" width="10.140625" customWidth="1"/>
    <col min="4617" max="4618" width="10" customWidth="1"/>
    <col min="4619" max="4619" width="9.42578125" customWidth="1"/>
    <col min="4620" max="4620" width="10.140625" customWidth="1"/>
    <col min="4621" max="4621" width="11.42578125" customWidth="1"/>
    <col min="4622" max="4622" width="12.7109375" customWidth="1"/>
    <col min="4864" max="4864" width="41.42578125" customWidth="1"/>
    <col min="4865" max="4865" width="11.42578125" customWidth="1"/>
    <col min="4866" max="4867" width="12.7109375" customWidth="1"/>
    <col min="4868" max="4868" width="12.140625" customWidth="1"/>
    <col min="4869" max="4869" width="10.140625" customWidth="1"/>
    <col min="4870" max="4870" width="9.85546875" customWidth="1"/>
    <col min="4871" max="4871" width="11.42578125" customWidth="1"/>
    <col min="4872" max="4872" width="10.140625" customWidth="1"/>
    <col min="4873" max="4874" width="10" customWidth="1"/>
    <col min="4875" max="4875" width="9.42578125" customWidth="1"/>
    <col min="4876" max="4876" width="10.140625" customWidth="1"/>
    <col min="4877" max="4877" width="11.42578125" customWidth="1"/>
    <col min="4878" max="4878" width="12.7109375" customWidth="1"/>
    <col min="5120" max="5120" width="41.42578125" customWidth="1"/>
    <col min="5121" max="5121" width="11.42578125" customWidth="1"/>
    <col min="5122" max="5123" width="12.7109375" customWidth="1"/>
    <col min="5124" max="5124" width="12.140625" customWidth="1"/>
    <col min="5125" max="5125" width="10.140625" customWidth="1"/>
    <col min="5126" max="5126" width="9.85546875" customWidth="1"/>
    <col min="5127" max="5127" width="11.42578125" customWidth="1"/>
    <col min="5128" max="5128" width="10.140625" customWidth="1"/>
    <col min="5129" max="5130" width="10" customWidth="1"/>
    <col min="5131" max="5131" width="9.42578125" customWidth="1"/>
    <col min="5132" max="5132" width="10.140625" customWidth="1"/>
    <col min="5133" max="5133" width="11.42578125" customWidth="1"/>
    <col min="5134" max="5134" width="12.7109375" customWidth="1"/>
    <col min="5376" max="5376" width="41.42578125" customWidth="1"/>
    <col min="5377" max="5377" width="11.42578125" customWidth="1"/>
    <col min="5378" max="5379" width="12.7109375" customWidth="1"/>
    <col min="5380" max="5380" width="12.140625" customWidth="1"/>
    <col min="5381" max="5381" width="10.140625" customWidth="1"/>
    <col min="5382" max="5382" width="9.85546875" customWidth="1"/>
    <col min="5383" max="5383" width="11.42578125" customWidth="1"/>
    <col min="5384" max="5384" width="10.140625" customWidth="1"/>
    <col min="5385" max="5386" width="10" customWidth="1"/>
    <col min="5387" max="5387" width="9.42578125" customWidth="1"/>
    <col min="5388" max="5388" width="10.140625" customWidth="1"/>
    <col min="5389" max="5389" width="11.42578125" customWidth="1"/>
    <col min="5390" max="5390" width="12.7109375" customWidth="1"/>
    <col min="5632" max="5632" width="41.42578125" customWidth="1"/>
    <col min="5633" max="5633" width="11.42578125" customWidth="1"/>
    <col min="5634" max="5635" width="12.7109375" customWidth="1"/>
    <col min="5636" max="5636" width="12.140625" customWidth="1"/>
    <col min="5637" max="5637" width="10.140625" customWidth="1"/>
    <col min="5638" max="5638" width="9.85546875" customWidth="1"/>
    <col min="5639" max="5639" width="11.42578125" customWidth="1"/>
    <col min="5640" max="5640" width="10.140625" customWidth="1"/>
    <col min="5641" max="5642" width="10" customWidth="1"/>
    <col min="5643" max="5643" width="9.42578125" customWidth="1"/>
    <col min="5644" max="5644" width="10.140625" customWidth="1"/>
    <col min="5645" max="5645" width="11.42578125" customWidth="1"/>
    <col min="5646" max="5646" width="12.7109375" customWidth="1"/>
    <col min="5888" max="5888" width="41.42578125" customWidth="1"/>
    <col min="5889" max="5889" width="11.42578125" customWidth="1"/>
    <col min="5890" max="5891" width="12.7109375" customWidth="1"/>
    <col min="5892" max="5892" width="12.140625" customWidth="1"/>
    <col min="5893" max="5893" width="10.140625" customWidth="1"/>
    <col min="5894" max="5894" width="9.85546875" customWidth="1"/>
    <col min="5895" max="5895" width="11.42578125" customWidth="1"/>
    <col min="5896" max="5896" width="10.140625" customWidth="1"/>
    <col min="5897" max="5898" width="10" customWidth="1"/>
    <col min="5899" max="5899" width="9.42578125" customWidth="1"/>
    <col min="5900" max="5900" width="10.140625" customWidth="1"/>
    <col min="5901" max="5901" width="11.42578125" customWidth="1"/>
    <col min="5902" max="5902" width="12.7109375" customWidth="1"/>
    <col min="6144" max="6144" width="41.42578125" customWidth="1"/>
    <col min="6145" max="6145" width="11.42578125" customWidth="1"/>
    <col min="6146" max="6147" width="12.7109375" customWidth="1"/>
    <col min="6148" max="6148" width="12.140625" customWidth="1"/>
    <col min="6149" max="6149" width="10.140625" customWidth="1"/>
    <col min="6150" max="6150" width="9.85546875" customWidth="1"/>
    <col min="6151" max="6151" width="11.42578125" customWidth="1"/>
    <col min="6152" max="6152" width="10.140625" customWidth="1"/>
    <col min="6153" max="6154" width="10" customWidth="1"/>
    <col min="6155" max="6155" width="9.42578125" customWidth="1"/>
    <col min="6156" max="6156" width="10.140625" customWidth="1"/>
    <col min="6157" max="6157" width="11.42578125" customWidth="1"/>
    <col min="6158" max="6158" width="12.7109375" customWidth="1"/>
    <col min="6400" max="6400" width="41.42578125" customWidth="1"/>
    <col min="6401" max="6401" width="11.42578125" customWidth="1"/>
    <col min="6402" max="6403" width="12.7109375" customWidth="1"/>
    <col min="6404" max="6404" width="12.140625" customWidth="1"/>
    <col min="6405" max="6405" width="10.140625" customWidth="1"/>
    <col min="6406" max="6406" width="9.85546875" customWidth="1"/>
    <col min="6407" max="6407" width="11.42578125" customWidth="1"/>
    <col min="6408" max="6408" width="10.140625" customWidth="1"/>
    <col min="6409" max="6410" width="10" customWidth="1"/>
    <col min="6411" max="6411" width="9.42578125" customWidth="1"/>
    <col min="6412" max="6412" width="10.140625" customWidth="1"/>
    <col min="6413" max="6413" width="11.42578125" customWidth="1"/>
    <col min="6414" max="6414" width="12.7109375" customWidth="1"/>
    <col min="6656" max="6656" width="41.42578125" customWidth="1"/>
    <col min="6657" max="6657" width="11.42578125" customWidth="1"/>
    <col min="6658" max="6659" width="12.7109375" customWidth="1"/>
    <col min="6660" max="6660" width="12.140625" customWidth="1"/>
    <col min="6661" max="6661" width="10.140625" customWidth="1"/>
    <col min="6662" max="6662" width="9.85546875" customWidth="1"/>
    <col min="6663" max="6663" width="11.42578125" customWidth="1"/>
    <col min="6664" max="6664" width="10.140625" customWidth="1"/>
    <col min="6665" max="6666" width="10" customWidth="1"/>
    <col min="6667" max="6667" width="9.42578125" customWidth="1"/>
    <col min="6668" max="6668" width="10.140625" customWidth="1"/>
    <col min="6669" max="6669" width="11.42578125" customWidth="1"/>
    <col min="6670" max="6670" width="12.7109375" customWidth="1"/>
    <col min="6912" max="6912" width="41.42578125" customWidth="1"/>
    <col min="6913" max="6913" width="11.42578125" customWidth="1"/>
    <col min="6914" max="6915" width="12.7109375" customWidth="1"/>
    <col min="6916" max="6916" width="12.140625" customWidth="1"/>
    <col min="6917" max="6917" width="10.140625" customWidth="1"/>
    <col min="6918" max="6918" width="9.85546875" customWidth="1"/>
    <col min="6919" max="6919" width="11.42578125" customWidth="1"/>
    <col min="6920" max="6920" width="10.140625" customWidth="1"/>
    <col min="6921" max="6922" width="10" customWidth="1"/>
    <col min="6923" max="6923" width="9.42578125" customWidth="1"/>
    <col min="6924" max="6924" width="10.140625" customWidth="1"/>
    <col min="6925" max="6925" width="11.42578125" customWidth="1"/>
    <col min="6926" max="6926" width="12.7109375" customWidth="1"/>
    <col min="7168" max="7168" width="41.42578125" customWidth="1"/>
    <col min="7169" max="7169" width="11.42578125" customWidth="1"/>
    <col min="7170" max="7171" width="12.7109375" customWidth="1"/>
    <col min="7172" max="7172" width="12.140625" customWidth="1"/>
    <col min="7173" max="7173" width="10.140625" customWidth="1"/>
    <col min="7174" max="7174" width="9.85546875" customWidth="1"/>
    <col min="7175" max="7175" width="11.42578125" customWidth="1"/>
    <col min="7176" max="7176" width="10.140625" customWidth="1"/>
    <col min="7177" max="7178" width="10" customWidth="1"/>
    <col min="7179" max="7179" width="9.42578125" customWidth="1"/>
    <col min="7180" max="7180" width="10.140625" customWidth="1"/>
    <col min="7181" max="7181" width="11.42578125" customWidth="1"/>
    <col min="7182" max="7182" width="12.7109375" customWidth="1"/>
    <col min="7424" max="7424" width="41.42578125" customWidth="1"/>
    <col min="7425" max="7425" width="11.42578125" customWidth="1"/>
    <col min="7426" max="7427" width="12.7109375" customWidth="1"/>
    <col min="7428" max="7428" width="12.140625" customWidth="1"/>
    <col min="7429" max="7429" width="10.140625" customWidth="1"/>
    <col min="7430" max="7430" width="9.85546875" customWidth="1"/>
    <col min="7431" max="7431" width="11.42578125" customWidth="1"/>
    <col min="7432" max="7432" width="10.140625" customWidth="1"/>
    <col min="7433" max="7434" width="10" customWidth="1"/>
    <col min="7435" max="7435" width="9.42578125" customWidth="1"/>
    <col min="7436" max="7436" width="10.140625" customWidth="1"/>
    <col min="7437" max="7437" width="11.42578125" customWidth="1"/>
    <col min="7438" max="7438" width="12.7109375" customWidth="1"/>
    <col min="7680" max="7680" width="41.42578125" customWidth="1"/>
    <col min="7681" max="7681" width="11.42578125" customWidth="1"/>
    <col min="7682" max="7683" width="12.7109375" customWidth="1"/>
    <col min="7684" max="7684" width="12.140625" customWidth="1"/>
    <col min="7685" max="7685" width="10.140625" customWidth="1"/>
    <col min="7686" max="7686" width="9.85546875" customWidth="1"/>
    <col min="7687" max="7687" width="11.42578125" customWidth="1"/>
    <col min="7688" max="7688" width="10.140625" customWidth="1"/>
    <col min="7689" max="7690" width="10" customWidth="1"/>
    <col min="7691" max="7691" width="9.42578125" customWidth="1"/>
    <col min="7692" max="7692" width="10.140625" customWidth="1"/>
    <col min="7693" max="7693" width="11.42578125" customWidth="1"/>
    <col min="7694" max="7694" width="12.7109375" customWidth="1"/>
    <col min="7936" max="7936" width="41.42578125" customWidth="1"/>
    <col min="7937" max="7937" width="11.42578125" customWidth="1"/>
    <col min="7938" max="7939" width="12.7109375" customWidth="1"/>
    <col min="7940" max="7940" width="12.140625" customWidth="1"/>
    <col min="7941" max="7941" width="10.140625" customWidth="1"/>
    <col min="7942" max="7942" width="9.85546875" customWidth="1"/>
    <col min="7943" max="7943" width="11.42578125" customWidth="1"/>
    <col min="7944" max="7944" width="10.140625" customWidth="1"/>
    <col min="7945" max="7946" width="10" customWidth="1"/>
    <col min="7947" max="7947" width="9.42578125" customWidth="1"/>
    <col min="7948" max="7948" width="10.140625" customWidth="1"/>
    <col min="7949" max="7949" width="11.42578125" customWidth="1"/>
    <col min="7950" max="7950" width="12.7109375" customWidth="1"/>
    <col min="8192" max="8192" width="41.42578125" customWidth="1"/>
    <col min="8193" max="8193" width="11.42578125" customWidth="1"/>
    <col min="8194" max="8195" width="12.7109375" customWidth="1"/>
    <col min="8196" max="8196" width="12.140625" customWidth="1"/>
    <col min="8197" max="8197" width="10.140625" customWidth="1"/>
    <col min="8198" max="8198" width="9.85546875" customWidth="1"/>
    <col min="8199" max="8199" width="11.42578125" customWidth="1"/>
    <col min="8200" max="8200" width="10.140625" customWidth="1"/>
    <col min="8201" max="8202" width="10" customWidth="1"/>
    <col min="8203" max="8203" width="9.42578125" customWidth="1"/>
    <col min="8204" max="8204" width="10.140625" customWidth="1"/>
    <col min="8205" max="8205" width="11.42578125" customWidth="1"/>
    <col min="8206" max="8206" width="12.7109375" customWidth="1"/>
    <col min="8448" max="8448" width="41.42578125" customWidth="1"/>
    <col min="8449" max="8449" width="11.42578125" customWidth="1"/>
    <col min="8450" max="8451" width="12.7109375" customWidth="1"/>
    <col min="8452" max="8452" width="12.140625" customWidth="1"/>
    <col min="8453" max="8453" width="10.140625" customWidth="1"/>
    <col min="8454" max="8454" width="9.85546875" customWidth="1"/>
    <col min="8455" max="8455" width="11.42578125" customWidth="1"/>
    <col min="8456" max="8456" width="10.140625" customWidth="1"/>
    <col min="8457" max="8458" width="10" customWidth="1"/>
    <col min="8459" max="8459" width="9.42578125" customWidth="1"/>
    <col min="8460" max="8460" width="10.140625" customWidth="1"/>
    <col min="8461" max="8461" width="11.42578125" customWidth="1"/>
    <col min="8462" max="8462" width="12.7109375" customWidth="1"/>
    <col min="8704" max="8704" width="41.42578125" customWidth="1"/>
    <col min="8705" max="8705" width="11.42578125" customWidth="1"/>
    <col min="8706" max="8707" width="12.7109375" customWidth="1"/>
    <col min="8708" max="8708" width="12.140625" customWidth="1"/>
    <col min="8709" max="8709" width="10.140625" customWidth="1"/>
    <col min="8710" max="8710" width="9.85546875" customWidth="1"/>
    <col min="8711" max="8711" width="11.42578125" customWidth="1"/>
    <col min="8712" max="8712" width="10.140625" customWidth="1"/>
    <col min="8713" max="8714" width="10" customWidth="1"/>
    <col min="8715" max="8715" width="9.42578125" customWidth="1"/>
    <col min="8716" max="8716" width="10.140625" customWidth="1"/>
    <col min="8717" max="8717" width="11.42578125" customWidth="1"/>
    <col min="8718" max="8718" width="12.7109375" customWidth="1"/>
    <col min="8960" max="8960" width="41.42578125" customWidth="1"/>
    <col min="8961" max="8961" width="11.42578125" customWidth="1"/>
    <col min="8962" max="8963" width="12.7109375" customWidth="1"/>
    <col min="8964" max="8964" width="12.140625" customWidth="1"/>
    <col min="8965" max="8965" width="10.140625" customWidth="1"/>
    <col min="8966" max="8966" width="9.85546875" customWidth="1"/>
    <col min="8967" max="8967" width="11.42578125" customWidth="1"/>
    <col min="8968" max="8968" width="10.140625" customWidth="1"/>
    <col min="8969" max="8970" width="10" customWidth="1"/>
    <col min="8971" max="8971" width="9.42578125" customWidth="1"/>
    <col min="8972" max="8972" width="10.140625" customWidth="1"/>
    <col min="8973" max="8973" width="11.42578125" customWidth="1"/>
    <col min="8974" max="8974" width="12.7109375" customWidth="1"/>
    <col min="9216" max="9216" width="41.42578125" customWidth="1"/>
    <col min="9217" max="9217" width="11.42578125" customWidth="1"/>
    <col min="9218" max="9219" width="12.7109375" customWidth="1"/>
    <col min="9220" max="9220" width="12.140625" customWidth="1"/>
    <col min="9221" max="9221" width="10.140625" customWidth="1"/>
    <col min="9222" max="9222" width="9.85546875" customWidth="1"/>
    <col min="9223" max="9223" width="11.42578125" customWidth="1"/>
    <col min="9224" max="9224" width="10.140625" customWidth="1"/>
    <col min="9225" max="9226" width="10" customWidth="1"/>
    <col min="9227" max="9227" width="9.42578125" customWidth="1"/>
    <col min="9228" max="9228" width="10.140625" customWidth="1"/>
    <col min="9229" max="9229" width="11.42578125" customWidth="1"/>
    <col min="9230" max="9230" width="12.7109375" customWidth="1"/>
    <col min="9472" max="9472" width="41.42578125" customWidth="1"/>
    <col min="9473" max="9473" width="11.42578125" customWidth="1"/>
    <col min="9474" max="9475" width="12.7109375" customWidth="1"/>
    <col min="9476" max="9476" width="12.140625" customWidth="1"/>
    <col min="9477" max="9477" width="10.140625" customWidth="1"/>
    <col min="9478" max="9478" width="9.85546875" customWidth="1"/>
    <col min="9479" max="9479" width="11.42578125" customWidth="1"/>
    <col min="9480" max="9480" width="10.140625" customWidth="1"/>
    <col min="9481" max="9482" width="10" customWidth="1"/>
    <col min="9483" max="9483" width="9.42578125" customWidth="1"/>
    <col min="9484" max="9484" width="10.140625" customWidth="1"/>
    <col min="9485" max="9485" width="11.42578125" customWidth="1"/>
    <col min="9486" max="9486" width="12.7109375" customWidth="1"/>
    <col min="9728" max="9728" width="41.42578125" customWidth="1"/>
    <col min="9729" max="9729" width="11.42578125" customWidth="1"/>
    <col min="9730" max="9731" width="12.7109375" customWidth="1"/>
    <col min="9732" max="9732" width="12.140625" customWidth="1"/>
    <col min="9733" max="9733" width="10.140625" customWidth="1"/>
    <col min="9734" max="9734" width="9.85546875" customWidth="1"/>
    <col min="9735" max="9735" width="11.42578125" customWidth="1"/>
    <col min="9736" max="9736" width="10.140625" customWidth="1"/>
    <col min="9737" max="9738" width="10" customWidth="1"/>
    <col min="9739" max="9739" width="9.42578125" customWidth="1"/>
    <col min="9740" max="9740" width="10.140625" customWidth="1"/>
    <col min="9741" max="9741" width="11.42578125" customWidth="1"/>
    <col min="9742" max="9742" width="12.7109375" customWidth="1"/>
    <col min="9984" max="9984" width="41.42578125" customWidth="1"/>
    <col min="9985" max="9985" width="11.42578125" customWidth="1"/>
    <col min="9986" max="9987" width="12.7109375" customWidth="1"/>
    <col min="9988" max="9988" width="12.140625" customWidth="1"/>
    <col min="9989" max="9989" width="10.140625" customWidth="1"/>
    <col min="9990" max="9990" width="9.85546875" customWidth="1"/>
    <col min="9991" max="9991" width="11.42578125" customWidth="1"/>
    <col min="9992" max="9992" width="10.140625" customWidth="1"/>
    <col min="9993" max="9994" width="10" customWidth="1"/>
    <col min="9995" max="9995" width="9.42578125" customWidth="1"/>
    <col min="9996" max="9996" width="10.140625" customWidth="1"/>
    <col min="9997" max="9997" width="11.42578125" customWidth="1"/>
    <col min="9998" max="9998" width="12.7109375" customWidth="1"/>
    <col min="10240" max="10240" width="41.42578125" customWidth="1"/>
    <col min="10241" max="10241" width="11.42578125" customWidth="1"/>
    <col min="10242" max="10243" width="12.7109375" customWidth="1"/>
    <col min="10244" max="10244" width="12.140625" customWidth="1"/>
    <col min="10245" max="10245" width="10.140625" customWidth="1"/>
    <col min="10246" max="10246" width="9.85546875" customWidth="1"/>
    <col min="10247" max="10247" width="11.42578125" customWidth="1"/>
    <col min="10248" max="10248" width="10.140625" customWidth="1"/>
    <col min="10249" max="10250" width="10" customWidth="1"/>
    <col min="10251" max="10251" width="9.42578125" customWidth="1"/>
    <col min="10252" max="10252" width="10.140625" customWidth="1"/>
    <col min="10253" max="10253" width="11.42578125" customWidth="1"/>
    <col min="10254" max="10254" width="12.7109375" customWidth="1"/>
    <col min="10496" max="10496" width="41.42578125" customWidth="1"/>
    <col min="10497" max="10497" width="11.42578125" customWidth="1"/>
    <col min="10498" max="10499" width="12.7109375" customWidth="1"/>
    <col min="10500" max="10500" width="12.140625" customWidth="1"/>
    <col min="10501" max="10501" width="10.140625" customWidth="1"/>
    <col min="10502" max="10502" width="9.85546875" customWidth="1"/>
    <col min="10503" max="10503" width="11.42578125" customWidth="1"/>
    <col min="10504" max="10504" width="10.140625" customWidth="1"/>
    <col min="10505" max="10506" width="10" customWidth="1"/>
    <col min="10507" max="10507" width="9.42578125" customWidth="1"/>
    <col min="10508" max="10508" width="10.140625" customWidth="1"/>
    <col min="10509" max="10509" width="11.42578125" customWidth="1"/>
    <col min="10510" max="10510" width="12.7109375" customWidth="1"/>
    <col min="10752" max="10752" width="41.42578125" customWidth="1"/>
    <col min="10753" max="10753" width="11.42578125" customWidth="1"/>
    <col min="10754" max="10755" width="12.7109375" customWidth="1"/>
    <col min="10756" max="10756" width="12.140625" customWidth="1"/>
    <col min="10757" max="10757" width="10.140625" customWidth="1"/>
    <col min="10758" max="10758" width="9.85546875" customWidth="1"/>
    <col min="10759" max="10759" width="11.42578125" customWidth="1"/>
    <col min="10760" max="10760" width="10.140625" customWidth="1"/>
    <col min="10761" max="10762" width="10" customWidth="1"/>
    <col min="10763" max="10763" width="9.42578125" customWidth="1"/>
    <col min="10764" max="10764" width="10.140625" customWidth="1"/>
    <col min="10765" max="10765" width="11.42578125" customWidth="1"/>
    <col min="10766" max="10766" width="12.7109375" customWidth="1"/>
    <col min="11008" max="11008" width="41.42578125" customWidth="1"/>
    <col min="11009" max="11009" width="11.42578125" customWidth="1"/>
    <col min="11010" max="11011" width="12.7109375" customWidth="1"/>
    <col min="11012" max="11012" width="12.140625" customWidth="1"/>
    <col min="11013" max="11013" width="10.140625" customWidth="1"/>
    <col min="11014" max="11014" width="9.85546875" customWidth="1"/>
    <col min="11015" max="11015" width="11.42578125" customWidth="1"/>
    <col min="11016" max="11016" width="10.140625" customWidth="1"/>
    <col min="11017" max="11018" width="10" customWidth="1"/>
    <col min="11019" max="11019" width="9.42578125" customWidth="1"/>
    <col min="11020" max="11020" width="10.140625" customWidth="1"/>
    <col min="11021" max="11021" width="11.42578125" customWidth="1"/>
    <col min="11022" max="11022" width="12.7109375" customWidth="1"/>
    <col min="11264" max="11264" width="41.42578125" customWidth="1"/>
    <col min="11265" max="11265" width="11.42578125" customWidth="1"/>
    <col min="11266" max="11267" width="12.7109375" customWidth="1"/>
    <col min="11268" max="11268" width="12.140625" customWidth="1"/>
    <col min="11269" max="11269" width="10.140625" customWidth="1"/>
    <col min="11270" max="11270" width="9.85546875" customWidth="1"/>
    <col min="11271" max="11271" width="11.42578125" customWidth="1"/>
    <col min="11272" max="11272" width="10.140625" customWidth="1"/>
    <col min="11273" max="11274" width="10" customWidth="1"/>
    <col min="11275" max="11275" width="9.42578125" customWidth="1"/>
    <col min="11276" max="11276" width="10.140625" customWidth="1"/>
    <col min="11277" max="11277" width="11.42578125" customWidth="1"/>
    <col min="11278" max="11278" width="12.7109375" customWidth="1"/>
    <col min="11520" max="11520" width="41.42578125" customWidth="1"/>
    <col min="11521" max="11521" width="11.42578125" customWidth="1"/>
    <col min="11522" max="11523" width="12.7109375" customWidth="1"/>
    <col min="11524" max="11524" width="12.140625" customWidth="1"/>
    <col min="11525" max="11525" width="10.140625" customWidth="1"/>
    <col min="11526" max="11526" width="9.85546875" customWidth="1"/>
    <col min="11527" max="11527" width="11.42578125" customWidth="1"/>
    <col min="11528" max="11528" width="10.140625" customWidth="1"/>
    <col min="11529" max="11530" width="10" customWidth="1"/>
    <col min="11531" max="11531" width="9.42578125" customWidth="1"/>
    <col min="11532" max="11532" width="10.140625" customWidth="1"/>
    <col min="11533" max="11533" width="11.42578125" customWidth="1"/>
    <col min="11534" max="11534" width="12.7109375" customWidth="1"/>
    <col min="11776" max="11776" width="41.42578125" customWidth="1"/>
    <col min="11777" max="11777" width="11.42578125" customWidth="1"/>
    <col min="11778" max="11779" width="12.7109375" customWidth="1"/>
    <col min="11780" max="11780" width="12.140625" customWidth="1"/>
    <col min="11781" max="11781" width="10.140625" customWidth="1"/>
    <col min="11782" max="11782" width="9.85546875" customWidth="1"/>
    <col min="11783" max="11783" width="11.42578125" customWidth="1"/>
    <col min="11784" max="11784" width="10.140625" customWidth="1"/>
    <col min="11785" max="11786" width="10" customWidth="1"/>
    <col min="11787" max="11787" width="9.42578125" customWidth="1"/>
    <col min="11788" max="11788" width="10.140625" customWidth="1"/>
    <col min="11789" max="11789" width="11.42578125" customWidth="1"/>
    <col min="11790" max="11790" width="12.7109375" customWidth="1"/>
    <col min="12032" max="12032" width="41.42578125" customWidth="1"/>
    <col min="12033" max="12033" width="11.42578125" customWidth="1"/>
    <col min="12034" max="12035" width="12.7109375" customWidth="1"/>
    <col min="12036" max="12036" width="12.140625" customWidth="1"/>
    <col min="12037" max="12037" width="10.140625" customWidth="1"/>
    <col min="12038" max="12038" width="9.85546875" customWidth="1"/>
    <col min="12039" max="12039" width="11.42578125" customWidth="1"/>
    <col min="12040" max="12040" width="10.140625" customWidth="1"/>
    <col min="12041" max="12042" width="10" customWidth="1"/>
    <col min="12043" max="12043" width="9.42578125" customWidth="1"/>
    <col min="12044" max="12044" width="10.140625" customWidth="1"/>
    <col min="12045" max="12045" width="11.42578125" customWidth="1"/>
    <col min="12046" max="12046" width="12.7109375" customWidth="1"/>
    <col min="12288" max="12288" width="41.42578125" customWidth="1"/>
    <col min="12289" max="12289" width="11.42578125" customWidth="1"/>
    <col min="12290" max="12291" width="12.7109375" customWidth="1"/>
    <col min="12292" max="12292" width="12.140625" customWidth="1"/>
    <col min="12293" max="12293" width="10.140625" customWidth="1"/>
    <col min="12294" max="12294" width="9.85546875" customWidth="1"/>
    <col min="12295" max="12295" width="11.42578125" customWidth="1"/>
    <col min="12296" max="12296" width="10.140625" customWidth="1"/>
    <col min="12297" max="12298" width="10" customWidth="1"/>
    <col min="12299" max="12299" width="9.42578125" customWidth="1"/>
    <col min="12300" max="12300" width="10.140625" customWidth="1"/>
    <col min="12301" max="12301" width="11.42578125" customWidth="1"/>
    <col min="12302" max="12302" width="12.7109375" customWidth="1"/>
    <col min="12544" max="12544" width="41.42578125" customWidth="1"/>
    <col min="12545" max="12545" width="11.42578125" customWidth="1"/>
    <col min="12546" max="12547" width="12.7109375" customWidth="1"/>
    <col min="12548" max="12548" width="12.140625" customWidth="1"/>
    <col min="12549" max="12549" width="10.140625" customWidth="1"/>
    <col min="12550" max="12550" width="9.85546875" customWidth="1"/>
    <col min="12551" max="12551" width="11.42578125" customWidth="1"/>
    <col min="12552" max="12552" width="10.140625" customWidth="1"/>
    <col min="12553" max="12554" width="10" customWidth="1"/>
    <col min="12555" max="12555" width="9.42578125" customWidth="1"/>
    <col min="12556" max="12556" width="10.140625" customWidth="1"/>
    <col min="12557" max="12557" width="11.42578125" customWidth="1"/>
    <col min="12558" max="12558" width="12.7109375" customWidth="1"/>
    <col min="12800" max="12800" width="41.42578125" customWidth="1"/>
    <col min="12801" max="12801" width="11.42578125" customWidth="1"/>
    <col min="12802" max="12803" width="12.7109375" customWidth="1"/>
    <col min="12804" max="12804" width="12.140625" customWidth="1"/>
    <col min="12805" max="12805" width="10.140625" customWidth="1"/>
    <col min="12806" max="12806" width="9.85546875" customWidth="1"/>
    <col min="12807" max="12807" width="11.42578125" customWidth="1"/>
    <col min="12808" max="12808" width="10.140625" customWidth="1"/>
    <col min="12809" max="12810" width="10" customWidth="1"/>
    <col min="12811" max="12811" width="9.42578125" customWidth="1"/>
    <col min="12812" max="12812" width="10.140625" customWidth="1"/>
    <col min="12813" max="12813" width="11.42578125" customWidth="1"/>
    <col min="12814" max="12814" width="12.7109375" customWidth="1"/>
    <col min="13056" max="13056" width="41.42578125" customWidth="1"/>
    <col min="13057" max="13057" width="11.42578125" customWidth="1"/>
    <col min="13058" max="13059" width="12.7109375" customWidth="1"/>
    <col min="13060" max="13060" width="12.140625" customWidth="1"/>
    <col min="13061" max="13061" width="10.140625" customWidth="1"/>
    <col min="13062" max="13062" width="9.85546875" customWidth="1"/>
    <col min="13063" max="13063" width="11.42578125" customWidth="1"/>
    <col min="13064" max="13064" width="10.140625" customWidth="1"/>
    <col min="13065" max="13066" width="10" customWidth="1"/>
    <col min="13067" max="13067" width="9.42578125" customWidth="1"/>
    <col min="13068" max="13068" width="10.140625" customWidth="1"/>
    <col min="13069" max="13069" width="11.42578125" customWidth="1"/>
    <col min="13070" max="13070" width="12.7109375" customWidth="1"/>
    <col min="13312" max="13312" width="41.42578125" customWidth="1"/>
    <col min="13313" max="13313" width="11.42578125" customWidth="1"/>
    <col min="13314" max="13315" width="12.7109375" customWidth="1"/>
    <col min="13316" max="13316" width="12.140625" customWidth="1"/>
    <col min="13317" max="13317" width="10.140625" customWidth="1"/>
    <col min="13318" max="13318" width="9.85546875" customWidth="1"/>
    <col min="13319" max="13319" width="11.42578125" customWidth="1"/>
    <col min="13320" max="13320" width="10.140625" customWidth="1"/>
    <col min="13321" max="13322" width="10" customWidth="1"/>
    <col min="13323" max="13323" width="9.42578125" customWidth="1"/>
    <col min="13324" max="13324" width="10.140625" customWidth="1"/>
    <col min="13325" max="13325" width="11.42578125" customWidth="1"/>
    <col min="13326" max="13326" width="12.7109375" customWidth="1"/>
    <col min="13568" max="13568" width="41.42578125" customWidth="1"/>
    <col min="13569" max="13569" width="11.42578125" customWidth="1"/>
    <col min="13570" max="13571" width="12.7109375" customWidth="1"/>
    <col min="13572" max="13572" width="12.140625" customWidth="1"/>
    <col min="13573" max="13573" width="10.140625" customWidth="1"/>
    <col min="13574" max="13574" width="9.85546875" customWidth="1"/>
    <col min="13575" max="13575" width="11.42578125" customWidth="1"/>
    <col min="13576" max="13576" width="10.140625" customWidth="1"/>
    <col min="13577" max="13578" width="10" customWidth="1"/>
    <col min="13579" max="13579" width="9.42578125" customWidth="1"/>
    <col min="13580" max="13580" width="10.140625" customWidth="1"/>
    <col min="13581" max="13581" width="11.42578125" customWidth="1"/>
    <col min="13582" max="13582" width="12.7109375" customWidth="1"/>
    <col min="13824" max="13824" width="41.42578125" customWidth="1"/>
    <col min="13825" max="13825" width="11.42578125" customWidth="1"/>
    <col min="13826" max="13827" width="12.7109375" customWidth="1"/>
    <col min="13828" max="13828" width="12.140625" customWidth="1"/>
    <col min="13829" max="13829" width="10.140625" customWidth="1"/>
    <col min="13830" max="13830" width="9.85546875" customWidth="1"/>
    <col min="13831" max="13831" width="11.42578125" customWidth="1"/>
    <col min="13832" max="13832" width="10.140625" customWidth="1"/>
    <col min="13833" max="13834" width="10" customWidth="1"/>
    <col min="13835" max="13835" width="9.42578125" customWidth="1"/>
    <col min="13836" max="13836" width="10.140625" customWidth="1"/>
    <col min="13837" max="13837" width="11.42578125" customWidth="1"/>
    <col min="13838" max="13838" width="12.7109375" customWidth="1"/>
    <col min="14080" max="14080" width="41.42578125" customWidth="1"/>
    <col min="14081" max="14081" width="11.42578125" customWidth="1"/>
    <col min="14082" max="14083" width="12.7109375" customWidth="1"/>
    <col min="14084" max="14084" width="12.140625" customWidth="1"/>
    <col min="14085" max="14085" width="10.140625" customWidth="1"/>
    <col min="14086" max="14086" width="9.85546875" customWidth="1"/>
    <col min="14087" max="14087" width="11.42578125" customWidth="1"/>
    <col min="14088" max="14088" width="10.140625" customWidth="1"/>
    <col min="14089" max="14090" width="10" customWidth="1"/>
    <col min="14091" max="14091" width="9.42578125" customWidth="1"/>
    <col min="14092" max="14092" width="10.140625" customWidth="1"/>
    <col min="14093" max="14093" width="11.42578125" customWidth="1"/>
    <col min="14094" max="14094" width="12.7109375" customWidth="1"/>
    <col min="14336" max="14336" width="41.42578125" customWidth="1"/>
    <col min="14337" max="14337" width="11.42578125" customWidth="1"/>
    <col min="14338" max="14339" width="12.7109375" customWidth="1"/>
    <col min="14340" max="14340" width="12.140625" customWidth="1"/>
    <col min="14341" max="14341" width="10.140625" customWidth="1"/>
    <col min="14342" max="14342" width="9.85546875" customWidth="1"/>
    <col min="14343" max="14343" width="11.42578125" customWidth="1"/>
    <col min="14344" max="14344" width="10.140625" customWidth="1"/>
    <col min="14345" max="14346" width="10" customWidth="1"/>
    <col min="14347" max="14347" width="9.42578125" customWidth="1"/>
    <col min="14348" max="14348" width="10.140625" customWidth="1"/>
    <col min="14349" max="14349" width="11.42578125" customWidth="1"/>
    <col min="14350" max="14350" width="12.7109375" customWidth="1"/>
    <col min="14592" max="14592" width="41.42578125" customWidth="1"/>
    <col min="14593" max="14593" width="11.42578125" customWidth="1"/>
    <col min="14594" max="14595" width="12.7109375" customWidth="1"/>
    <col min="14596" max="14596" width="12.140625" customWidth="1"/>
    <col min="14597" max="14597" width="10.140625" customWidth="1"/>
    <col min="14598" max="14598" width="9.85546875" customWidth="1"/>
    <col min="14599" max="14599" width="11.42578125" customWidth="1"/>
    <col min="14600" max="14600" width="10.140625" customWidth="1"/>
    <col min="14601" max="14602" width="10" customWidth="1"/>
    <col min="14603" max="14603" width="9.42578125" customWidth="1"/>
    <col min="14604" max="14604" width="10.140625" customWidth="1"/>
    <col min="14605" max="14605" width="11.42578125" customWidth="1"/>
    <col min="14606" max="14606" width="12.7109375" customWidth="1"/>
    <col min="14848" max="14848" width="41.42578125" customWidth="1"/>
    <col min="14849" max="14849" width="11.42578125" customWidth="1"/>
    <col min="14850" max="14851" width="12.7109375" customWidth="1"/>
    <col min="14852" max="14852" width="12.140625" customWidth="1"/>
    <col min="14853" max="14853" width="10.140625" customWidth="1"/>
    <col min="14854" max="14854" width="9.85546875" customWidth="1"/>
    <col min="14855" max="14855" width="11.42578125" customWidth="1"/>
    <col min="14856" max="14856" width="10.140625" customWidth="1"/>
    <col min="14857" max="14858" width="10" customWidth="1"/>
    <col min="14859" max="14859" width="9.42578125" customWidth="1"/>
    <col min="14860" max="14860" width="10.140625" customWidth="1"/>
    <col min="14861" max="14861" width="11.42578125" customWidth="1"/>
    <col min="14862" max="14862" width="12.7109375" customWidth="1"/>
    <col min="15104" max="15104" width="41.42578125" customWidth="1"/>
    <col min="15105" max="15105" width="11.42578125" customWidth="1"/>
    <col min="15106" max="15107" width="12.7109375" customWidth="1"/>
    <col min="15108" max="15108" width="12.140625" customWidth="1"/>
    <col min="15109" max="15109" width="10.140625" customWidth="1"/>
    <col min="15110" max="15110" width="9.85546875" customWidth="1"/>
    <col min="15111" max="15111" width="11.42578125" customWidth="1"/>
    <col min="15112" max="15112" width="10.140625" customWidth="1"/>
    <col min="15113" max="15114" width="10" customWidth="1"/>
    <col min="15115" max="15115" width="9.42578125" customWidth="1"/>
    <col min="15116" max="15116" width="10.140625" customWidth="1"/>
    <col min="15117" max="15117" width="11.42578125" customWidth="1"/>
    <col min="15118" max="15118" width="12.7109375" customWidth="1"/>
    <col min="15360" max="15360" width="41.42578125" customWidth="1"/>
    <col min="15361" max="15361" width="11.42578125" customWidth="1"/>
    <col min="15362" max="15363" width="12.7109375" customWidth="1"/>
    <col min="15364" max="15364" width="12.140625" customWidth="1"/>
    <col min="15365" max="15365" width="10.140625" customWidth="1"/>
    <col min="15366" max="15366" width="9.85546875" customWidth="1"/>
    <col min="15367" max="15367" width="11.42578125" customWidth="1"/>
    <col min="15368" max="15368" width="10.140625" customWidth="1"/>
    <col min="15369" max="15370" width="10" customWidth="1"/>
    <col min="15371" max="15371" width="9.42578125" customWidth="1"/>
    <col min="15372" max="15372" width="10.140625" customWidth="1"/>
    <col min="15373" max="15373" width="11.42578125" customWidth="1"/>
    <col min="15374" max="15374" width="12.7109375" customWidth="1"/>
    <col min="15616" max="15616" width="41.42578125" customWidth="1"/>
    <col min="15617" max="15617" width="11.42578125" customWidth="1"/>
    <col min="15618" max="15619" width="12.7109375" customWidth="1"/>
    <col min="15620" max="15620" width="12.140625" customWidth="1"/>
    <col min="15621" max="15621" width="10.140625" customWidth="1"/>
    <col min="15622" max="15622" width="9.85546875" customWidth="1"/>
    <col min="15623" max="15623" width="11.42578125" customWidth="1"/>
    <col min="15624" max="15624" width="10.140625" customWidth="1"/>
    <col min="15625" max="15626" width="10" customWidth="1"/>
    <col min="15627" max="15627" width="9.42578125" customWidth="1"/>
    <col min="15628" max="15628" width="10.140625" customWidth="1"/>
    <col min="15629" max="15629" width="11.42578125" customWidth="1"/>
    <col min="15630" max="15630" width="12.7109375" customWidth="1"/>
    <col min="15872" max="15872" width="41.42578125" customWidth="1"/>
    <col min="15873" max="15873" width="11.42578125" customWidth="1"/>
    <col min="15874" max="15875" width="12.7109375" customWidth="1"/>
    <col min="15876" max="15876" width="12.140625" customWidth="1"/>
    <col min="15877" max="15877" width="10.140625" customWidth="1"/>
    <col min="15878" max="15878" width="9.85546875" customWidth="1"/>
    <col min="15879" max="15879" width="11.42578125" customWidth="1"/>
    <col min="15880" max="15880" width="10.140625" customWidth="1"/>
    <col min="15881" max="15882" width="10" customWidth="1"/>
    <col min="15883" max="15883" width="9.42578125" customWidth="1"/>
    <col min="15884" max="15884" width="10.140625" customWidth="1"/>
    <col min="15885" max="15885" width="11.42578125" customWidth="1"/>
    <col min="15886" max="15886" width="12.7109375" customWidth="1"/>
    <col min="16128" max="16128" width="41.42578125" customWidth="1"/>
    <col min="16129" max="16129" width="11.42578125" customWidth="1"/>
    <col min="16130" max="16131" width="12.7109375" customWidth="1"/>
    <col min="16132" max="16132" width="12.140625" customWidth="1"/>
    <col min="16133" max="16133" width="10.140625" customWidth="1"/>
    <col min="16134" max="16134" width="9.85546875" customWidth="1"/>
    <col min="16135" max="16135" width="11.42578125" customWidth="1"/>
    <col min="16136" max="16136" width="10.140625" customWidth="1"/>
    <col min="16137" max="16138" width="10" customWidth="1"/>
    <col min="16139" max="16139" width="9.42578125" customWidth="1"/>
    <col min="16140" max="16140" width="10.140625" customWidth="1"/>
    <col min="16141" max="16141" width="11.42578125" customWidth="1"/>
    <col min="16142" max="16142" width="12.7109375" customWidth="1"/>
  </cols>
  <sheetData>
    <row r="1" spans="1:14" ht="12.75" customHeight="1">
      <c r="A1" s="349" t="s">
        <v>365</v>
      </c>
      <c r="B1" s="349"/>
      <c r="C1" s="349"/>
      <c r="D1" s="349"/>
    </row>
    <row r="2" spans="1:14" ht="18" customHeight="1">
      <c r="A2" s="278" t="s">
        <v>188</v>
      </c>
      <c r="B2" s="278"/>
      <c r="C2" s="278"/>
      <c r="D2" s="278"/>
      <c r="E2" s="3"/>
      <c r="F2" s="1"/>
    </row>
    <row r="3" spans="1:14" ht="12.75" customHeight="1">
      <c r="A3" s="328" t="s">
        <v>127</v>
      </c>
      <c r="B3" s="328"/>
      <c r="C3" s="328"/>
      <c r="D3" s="328"/>
      <c r="E3" s="3"/>
      <c r="F3" s="1"/>
    </row>
    <row r="4" spans="1:14" ht="12.75" customHeight="1">
      <c r="A4" s="178"/>
      <c r="B4" s="178"/>
      <c r="C4" s="178"/>
      <c r="D4" s="178"/>
      <c r="E4" s="3"/>
      <c r="F4" s="1"/>
    </row>
    <row r="5" spans="1:14" ht="14.25" customHeight="1">
      <c r="A5" s="30" t="s">
        <v>186</v>
      </c>
      <c r="B5" s="277" t="s">
        <v>286</v>
      </c>
      <c r="C5" s="277"/>
      <c r="D5" s="277"/>
      <c r="E5" s="3"/>
      <c r="F5" s="1"/>
    </row>
    <row r="6" spans="1:14" ht="39" customHeight="1">
      <c r="A6" s="40" t="s">
        <v>184</v>
      </c>
      <c r="B6" s="63"/>
      <c r="C6" s="63"/>
      <c r="D6" s="64" t="s">
        <v>2</v>
      </c>
      <c r="E6" s="3"/>
      <c r="F6" s="6"/>
    </row>
    <row r="7" spans="1:14" ht="15" customHeight="1">
      <c r="A7" s="326" t="s">
        <v>7</v>
      </c>
      <c r="B7" s="353" t="s">
        <v>148</v>
      </c>
      <c r="C7" s="354"/>
      <c r="D7" s="355"/>
    </row>
    <row r="8" spans="1:14" s="191" customFormat="1" ht="39.75" customHeight="1">
      <c r="A8" s="327"/>
      <c r="B8" s="91" t="s">
        <v>317</v>
      </c>
      <c r="C8" s="91" t="s">
        <v>318</v>
      </c>
      <c r="D8" s="91" t="s">
        <v>6</v>
      </c>
    </row>
    <row r="9" spans="1:14" ht="13.5" customHeight="1">
      <c r="A9" s="168" t="s">
        <v>32</v>
      </c>
      <c r="B9" s="88">
        <v>47679</v>
      </c>
      <c r="C9" s="88">
        <v>4477</v>
      </c>
      <c r="D9" s="88">
        <f t="shared" ref="D9:D18" si="0">SUM(B9:C9)</f>
        <v>52156</v>
      </c>
      <c r="E9" s="2"/>
      <c r="F9" s="2"/>
      <c r="H9" s="2"/>
      <c r="I9" s="2"/>
      <c r="J9" s="2"/>
      <c r="K9" s="2"/>
      <c r="L9" s="2"/>
      <c r="N9" s="2"/>
    </row>
    <row r="10" spans="1:14" ht="13.5" customHeight="1">
      <c r="A10" s="169" t="s">
        <v>37</v>
      </c>
      <c r="B10" s="88">
        <v>12367</v>
      </c>
      <c r="C10" s="88">
        <v>1150</v>
      </c>
      <c r="D10" s="88">
        <f t="shared" si="0"/>
        <v>13517</v>
      </c>
      <c r="E10" s="2"/>
      <c r="F10" s="2"/>
      <c r="H10" s="2"/>
      <c r="I10" s="2"/>
      <c r="J10" s="2"/>
      <c r="K10" s="2"/>
      <c r="L10" s="2"/>
      <c r="N10" s="2"/>
    </row>
    <row r="11" spans="1:14" ht="13.5" customHeight="1">
      <c r="A11" s="168" t="s">
        <v>33</v>
      </c>
      <c r="B11" s="88">
        <v>24795</v>
      </c>
      <c r="C11" s="88">
        <v>2687</v>
      </c>
      <c r="D11" s="88">
        <f t="shared" si="0"/>
        <v>27482</v>
      </c>
      <c r="E11" s="2"/>
      <c r="F11" s="2"/>
      <c r="H11" s="2"/>
      <c r="I11" s="2"/>
      <c r="J11" s="2"/>
      <c r="K11" s="2"/>
      <c r="L11" s="2"/>
      <c r="N11" s="2"/>
    </row>
    <row r="12" spans="1:14" ht="13.5" customHeight="1">
      <c r="A12" s="15" t="s">
        <v>34</v>
      </c>
      <c r="B12" s="88"/>
      <c r="C12" s="88"/>
      <c r="D12" s="88">
        <f t="shared" si="0"/>
        <v>0</v>
      </c>
      <c r="E12" s="2"/>
      <c r="F12" s="2"/>
      <c r="H12" s="2"/>
      <c r="I12" s="2"/>
      <c r="J12" s="2"/>
      <c r="K12" s="2"/>
      <c r="L12" s="2"/>
      <c r="N12" s="2"/>
    </row>
    <row r="13" spans="1:14" ht="13.5" customHeight="1">
      <c r="A13" s="168" t="s">
        <v>45</v>
      </c>
      <c r="B13" s="88">
        <v>1949</v>
      </c>
      <c r="C13" s="88">
        <v>202</v>
      </c>
      <c r="D13" s="88">
        <f t="shared" si="0"/>
        <v>2151</v>
      </c>
      <c r="E13" s="2"/>
      <c r="F13" s="2"/>
      <c r="H13" s="2"/>
      <c r="I13" s="2"/>
      <c r="J13" s="2"/>
      <c r="K13" s="2"/>
      <c r="L13" s="2"/>
      <c r="N13" s="2"/>
    </row>
    <row r="14" spans="1:14" ht="13.5" customHeight="1">
      <c r="A14" s="168" t="s">
        <v>162</v>
      </c>
      <c r="B14" s="88"/>
      <c r="C14" s="88"/>
      <c r="D14" s="88">
        <f t="shared" si="0"/>
        <v>0</v>
      </c>
      <c r="E14" s="2"/>
      <c r="F14" s="2"/>
      <c r="H14" s="2"/>
      <c r="I14" s="2"/>
      <c r="J14" s="2"/>
      <c r="K14" s="2"/>
      <c r="L14" s="2"/>
      <c r="N14" s="2"/>
    </row>
    <row r="15" spans="1:14" ht="13.5" customHeight="1">
      <c r="A15" s="170" t="s">
        <v>39</v>
      </c>
      <c r="B15" s="88"/>
      <c r="C15" s="88"/>
      <c r="D15" s="88">
        <f t="shared" si="0"/>
        <v>0</v>
      </c>
      <c r="E15" s="2"/>
      <c r="F15" s="2"/>
      <c r="H15" s="2"/>
      <c r="I15" s="2"/>
      <c r="J15" s="2"/>
      <c r="K15" s="2"/>
      <c r="L15" s="2"/>
      <c r="N15" s="2"/>
    </row>
    <row r="16" spans="1:14" ht="13.5" customHeight="1">
      <c r="A16" s="176" t="s">
        <v>44</v>
      </c>
      <c r="B16" s="88"/>
      <c r="C16" s="88"/>
      <c r="D16" s="88">
        <f t="shared" si="0"/>
        <v>0</v>
      </c>
      <c r="E16" s="2"/>
      <c r="F16" s="2"/>
      <c r="H16" s="2"/>
      <c r="I16" s="2"/>
      <c r="J16" s="2"/>
      <c r="K16" s="2"/>
      <c r="L16" s="2"/>
      <c r="N16" s="2"/>
    </row>
    <row r="17" spans="1:14" ht="13.5" customHeight="1">
      <c r="A17" s="15" t="s">
        <v>163</v>
      </c>
      <c r="B17" s="88"/>
      <c r="C17" s="88"/>
      <c r="D17" s="88">
        <f t="shared" si="0"/>
        <v>0</v>
      </c>
      <c r="E17" s="2"/>
      <c r="F17" s="2"/>
      <c r="H17" s="2"/>
      <c r="I17" s="2"/>
      <c r="J17" s="2"/>
      <c r="K17" s="2"/>
      <c r="L17" s="2"/>
      <c r="N17" s="2"/>
    </row>
    <row r="18" spans="1:14" ht="13.5" customHeight="1">
      <c r="A18" s="15" t="s">
        <v>164</v>
      </c>
      <c r="B18" s="88"/>
      <c r="C18" s="88"/>
      <c r="D18" s="88">
        <f t="shared" si="0"/>
        <v>0</v>
      </c>
      <c r="E18" s="2"/>
      <c r="F18" s="2"/>
      <c r="H18" s="2"/>
      <c r="I18" s="2"/>
      <c r="J18" s="2"/>
      <c r="K18" s="2"/>
      <c r="L18" s="2"/>
      <c r="N18" s="2"/>
    </row>
    <row r="19" spans="1:14" ht="13.5" customHeight="1">
      <c r="A19" s="15"/>
      <c r="B19" s="88"/>
      <c r="C19" s="88"/>
      <c r="D19" s="88"/>
      <c r="E19" s="2"/>
      <c r="F19" s="2"/>
      <c r="H19" s="2"/>
      <c r="I19" s="2"/>
      <c r="J19" s="2"/>
      <c r="K19" s="2"/>
      <c r="L19" s="2"/>
      <c r="N19" s="2"/>
    </row>
    <row r="20" spans="1:14" ht="13.5" customHeight="1">
      <c r="A20" s="179" t="s">
        <v>166</v>
      </c>
      <c r="B20" s="88"/>
      <c r="C20" s="88"/>
      <c r="D20" s="88">
        <f>SUM(B20:C20)</f>
        <v>0</v>
      </c>
      <c r="E20" s="2"/>
      <c r="F20" s="2"/>
      <c r="H20" s="2"/>
      <c r="I20" s="2"/>
      <c r="J20" s="2"/>
      <c r="K20" s="2"/>
      <c r="L20" s="2"/>
      <c r="N20" s="2"/>
    </row>
    <row r="21" spans="1:14" ht="13.5" customHeight="1">
      <c r="A21" s="179" t="s">
        <v>167</v>
      </c>
      <c r="B21" s="88"/>
      <c r="C21" s="88"/>
      <c r="D21" s="88">
        <f>SUM(B21:C21)</f>
        <v>0</v>
      </c>
      <c r="E21" s="2"/>
      <c r="F21" s="2"/>
      <c r="H21" s="2"/>
      <c r="I21" s="2"/>
      <c r="J21" s="2"/>
      <c r="K21" s="2"/>
      <c r="L21" s="2"/>
      <c r="N21" s="2"/>
    </row>
    <row r="22" spans="1:14" s="31" customFormat="1" ht="13.5" customHeight="1">
      <c r="A22" s="16" t="s">
        <v>48</v>
      </c>
      <c r="B22" s="109">
        <f>+B9+B10+B11+B12+B13+B20+B21</f>
        <v>86790</v>
      </c>
      <c r="C22" s="109">
        <f>+C9+C10+C11+C12+C13+C20+C21</f>
        <v>8516</v>
      </c>
      <c r="D22" s="89">
        <f>SUM(B22:C22)</f>
        <v>95306</v>
      </c>
      <c r="E22" s="187"/>
      <c r="F22" s="187"/>
      <c r="H22" s="187"/>
      <c r="I22" s="187"/>
      <c r="J22" s="187"/>
      <c r="K22" s="187"/>
      <c r="L22" s="187"/>
      <c r="N22" s="187"/>
    </row>
    <row r="23" spans="1:14" ht="13.5" customHeight="1">
      <c r="A23" s="53"/>
      <c r="B23" s="108"/>
      <c r="C23" s="108"/>
      <c r="D23" s="88"/>
      <c r="E23" s="2"/>
      <c r="F23" s="2"/>
      <c r="H23" s="2"/>
      <c r="I23" s="2"/>
      <c r="J23" s="2"/>
      <c r="K23" s="2"/>
      <c r="L23" s="2"/>
      <c r="N23" s="2"/>
    </row>
    <row r="24" spans="1:14" ht="13.5" customHeight="1">
      <c r="A24" s="49" t="s">
        <v>51</v>
      </c>
      <c r="B24" s="86"/>
      <c r="C24" s="108"/>
      <c r="D24" s="88">
        <f>SUM(B24:C24)</f>
        <v>0</v>
      </c>
      <c r="E24" s="2"/>
      <c r="F24" s="2"/>
      <c r="H24" s="2"/>
      <c r="I24" s="2"/>
      <c r="J24" s="2"/>
      <c r="K24" s="2"/>
      <c r="L24" s="2"/>
      <c r="N24" s="2"/>
    </row>
    <row r="25" spans="1:14" ht="13.5" customHeight="1">
      <c r="A25" s="51"/>
      <c r="B25" s="110"/>
      <c r="C25" s="108"/>
      <c r="D25" s="88"/>
      <c r="E25" s="2"/>
      <c r="F25" s="2"/>
      <c r="H25" s="2"/>
      <c r="I25" s="2"/>
      <c r="J25" s="2"/>
      <c r="K25" s="2"/>
      <c r="L25" s="2"/>
      <c r="N25" s="2"/>
    </row>
    <row r="26" spans="1:14" s="31" customFormat="1" ht="13.5" customHeight="1">
      <c r="A26" s="52" t="s">
        <v>62</v>
      </c>
      <c r="B26" s="87">
        <f>+B24</f>
        <v>0</v>
      </c>
      <c r="C26" s="87">
        <f>+C24</f>
        <v>0</v>
      </c>
      <c r="D26" s="89">
        <f>SUM(B26:C26)</f>
        <v>0</v>
      </c>
      <c r="E26" s="187"/>
      <c r="F26" s="187"/>
      <c r="H26" s="187"/>
      <c r="I26" s="187"/>
      <c r="J26" s="187"/>
      <c r="K26" s="187"/>
      <c r="L26" s="187"/>
      <c r="N26" s="187"/>
    </row>
    <row r="27" spans="1:14">
      <c r="A27" s="52"/>
      <c r="B27" s="87"/>
      <c r="C27" s="88"/>
      <c r="D27" s="88"/>
      <c r="E27" s="2"/>
      <c r="F27" s="2"/>
      <c r="H27" s="2"/>
      <c r="I27" s="2"/>
      <c r="J27" s="2"/>
      <c r="K27" s="2"/>
      <c r="L27" s="2"/>
      <c r="N27" s="2"/>
    </row>
    <row r="28" spans="1:14" s="31" customFormat="1" ht="13.5" customHeight="1">
      <c r="A28" s="30" t="s">
        <v>64</v>
      </c>
      <c r="B28" s="87">
        <f>+B22+B26</f>
        <v>86790</v>
      </c>
      <c r="C28" s="87">
        <f>+C22+C26</f>
        <v>8516</v>
      </c>
      <c r="D28" s="89">
        <f>SUM(B28:C28)</f>
        <v>95306</v>
      </c>
      <c r="E28" s="187"/>
      <c r="F28" s="187"/>
      <c r="H28" s="187"/>
      <c r="I28" s="187"/>
      <c r="J28" s="187"/>
      <c r="K28" s="187"/>
      <c r="L28" s="187"/>
      <c r="N28" s="187"/>
    </row>
    <row r="29" spans="1:14" ht="13.5" customHeight="1">
      <c r="A29" s="60"/>
      <c r="B29" s="60"/>
      <c r="C29" s="38"/>
      <c r="D29" s="38"/>
      <c r="E29" s="2"/>
      <c r="F29" s="2"/>
      <c r="H29" s="2"/>
      <c r="I29" s="2"/>
      <c r="J29" s="2"/>
      <c r="K29" s="2"/>
      <c r="L29" s="2"/>
      <c r="N29" s="2"/>
    </row>
    <row r="30" spans="1:14" ht="27" customHeight="1">
      <c r="A30" s="59" t="s">
        <v>185</v>
      </c>
      <c r="B30" s="59"/>
      <c r="C30" s="38"/>
      <c r="D30" s="83" t="s">
        <v>2</v>
      </c>
      <c r="E30" s="2"/>
      <c r="F30" s="2"/>
      <c r="H30" s="2"/>
      <c r="I30" s="2"/>
      <c r="J30" s="2"/>
      <c r="K30" s="2"/>
      <c r="L30" s="2"/>
      <c r="N30" s="2"/>
    </row>
    <row r="31" spans="1:14" ht="13.5" customHeight="1">
      <c r="A31" s="171" t="s">
        <v>42</v>
      </c>
      <c r="B31" s="171"/>
      <c r="C31" s="179"/>
      <c r="D31" s="179"/>
      <c r="E31" s="2"/>
      <c r="F31" s="2"/>
      <c r="H31" s="2"/>
      <c r="I31" s="2"/>
      <c r="J31" s="2"/>
      <c r="K31" s="2"/>
      <c r="L31" s="2"/>
      <c r="N31" s="2"/>
    </row>
    <row r="32" spans="1:14" ht="13.5" customHeight="1">
      <c r="A32" s="49" t="s">
        <v>43</v>
      </c>
      <c r="B32" s="171"/>
      <c r="C32" s="179"/>
      <c r="D32" s="179"/>
      <c r="E32" s="2"/>
      <c r="F32" s="2"/>
      <c r="H32" s="2"/>
      <c r="I32" s="2"/>
      <c r="J32" s="2"/>
      <c r="K32" s="2"/>
      <c r="L32" s="2"/>
      <c r="N32" s="2"/>
    </row>
    <row r="33" spans="1:14" ht="13.5" customHeight="1">
      <c r="A33" s="168" t="s">
        <v>46</v>
      </c>
      <c r="B33" s="179"/>
      <c r="C33" s="179"/>
      <c r="D33" s="179"/>
      <c r="E33" s="2"/>
      <c r="F33" s="2"/>
      <c r="H33" s="2"/>
      <c r="I33" s="2"/>
      <c r="J33" s="2"/>
      <c r="K33" s="2"/>
      <c r="L33" s="2"/>
      <c r="N33" s="2"/>
    </row>
    <row r="34" spans="1:14" ht="13.5" customHeight="1">
      <c r="A34" s="168" t="s">
        <v>162</v>
      </c>
      <c r="B34" s="179"/>
      <c r="C34" s="179"/>
      <c r="D34" s="179"/>
      <c r="E34" s="2"/>
      <c r="F34" s="2"/>
      <c r="H34" s="2"/>
      <c r="I34" s="2"/>
      <c r="J34" s="2"/>
      <c r="K34" s="2"/>
      <c r="L34" s="2"/>
      <c r="N34" s="2"/>
    </row>
    <row r="35" spans="1:14" ht="13.5" customHeight="1">
      <c r="A35" s="170" t="s">
        <v>36</v>
      </c>
      <c r="B35" s="170"/>
      <c r="C35" s="170"/>
      <c r="D35" s="179"/>
      <c r="E35" s="2"/>
      <c r="F35" s="2"/>
      <c r="H35" s="2"/>
    </row>
    <row r="36" spans="1:14" ht="13.5" customHeight="1">
      <c r="A36" s="27"/>
      <c r="B36" s="170"/>
      <c r="C36" s="170"/>
      <c r="D36" s="179"/>
      <c r="E36" s="2"/>
      <c r="F36" s="2"/>
      <c r="H36" s="2"/>
    </row>
    <row r="37" spans="1:14" ht="13.5" customHeight="1">
      <c r="A37" s="179" t="s">
        <v>169</v>
      </c>
      <c r="B37" s="171"/>
      <c r="C37" s="171"/>
      <c r="D37" s="179"/>
      <c r="E37" s="2"/>
      <c r="F37" s="2"/>
      <c r="H37" s="2"/>
    </row>
    <row r="38" spans="1:14" ht="13.5" customHeight="1">
      <c r="A38" s="179" t="s">
        <v>170</v>
      </c>
      <c r="B38" s="14"/>
      <c r="C38" s="14"/>
      <c r="D38" s="179"/>
      <c r="E38" s="2"/>
      <c r="F38" s="2"/>
      <c r="H38" s="2"/>
    </row>
    <row r="39" spans="1:14" ht="13.5" customHeight="1">
      <c r="A39" s="7"/>
      <c r="B39" s="25"/>
      <c r="C39" s="25"/>
      <c r="D39" s="26"/>
      <c r="E39" s="2"/>
      <c r="F39" s="2"/>
      <c r="H39" s="2"/>
    </row>
    <row r="40" spans="1:14" ht="13.5" customHeight="1">
      <c r="A40" s="30" t="s">
        <v>172</v>
      </c>
      <c r="B40" s="30"/>
      <c r="C40" s="22"/>
      <c r="D40" s="179"/>
      <c r="E40" s="2"/>
      <c r="F40" s="2"/>
      <c r="H40" s="2"/>
    </row>
    <row r="41" spans="1:14" ht="13.5" customHeight="1">
      <c r="A41" s="24"/>
      <c r="B41" s="22"/>
      <c r="C41" s="22"/>
      <c r="D41" s="179"/>
      <c r="E41" s="2"/>
      <c r="F41" s="2"/>
      <c r="H41" s="2"/>
    </row>
    <row r="42" spans="1:14" ht="13.5" customHeight="1">
      <c r="A42" s="171" t="s">
        <v>51</v>
      </c>
      <c r="B42" s="171"/>
      <c r="C42" s="22"/>
      <c r="D42" s="179"/>
      <c r="E42" s="2"/>
      <c r="F42" s="2"/>
      <c r="H42" s="2"/>
    </row>
    <row r="43" spans="1:14" ht="13.5" customHeight="1">
      <c r="A43" s="57" t="s">
        <v>67</v>
      </c>
      <c r="B43" s="57"/>
      <c r="C43" s="22"/>
      <c r="D43" s="179"/>
      <c r="E43" s="2"/>
      <c r="F43" s="2"/>
      <c r="H43" s="2"/>
    </row>
    <row r="44" spans="1:14" ht="13.5" customHeight="1">
      <c r="A44" s="30" t="s">
        <v>70</v>
      </c>
      <c r="B44" s="30"/>
      <c r="C44" s="179"/>
      <c r="D44" s="179"/>
    </row>
    <row r="45" spans="1:14" ht="13.5" customHeight="1">
      <c r="A45" s="56"/>
      <c r="B45" s="56"/>
      <c r="C45" s="179"/>
      <c r="D45" s="179"/>
    </row>
    <row r="46" spans="1:14" ht="13.5" customHeight="1">
      <c r="A46" s="30" t="s">
        <v>72</v>
      </c>
      <c r="B46" s="30"/>
      <c r="C46" s="179"/>
      <c r="D46" s="179"/>
    </row>
    <row r="47" spans="1:14" ht="13.5" customHeight="1">
      <c r="A47" s="179"/>
      <c r="B47" s="179"/>
      <c r="C47" s="179"/>
      <c r="D47" s="179"/>
    </row>
    <row r="48" spans="1:14" ht="15" customHeight="1">
      <c r="A48" s="23" t="s">
        <v>173</v>
      </c>
      <c r="B48" s="22"/>
      <c r="C48" s="22"/>
      <c r="D48" s="24"/>
    </row>
  </sheetData>
  <mergeCells count="6">
    <mergeCell ref="A1:D1"/>
    <mergeCell ref="A2:D2"/>
    <mergeCell ref="A3:D3"/>
    <mergeCell ref="B5:D5"/>
    <mergeCell ref="A7:A8"/>
    <mergeCell ref="B7:D7"/>
  </mergeCells>
  <printOptions horizontalCentered="1"/>
  <pageMargins left="0.51181102362204722" right="0.39370078740157483" top="0.70866141732283472" bottom="0.55118110236220474" header="0.31496062992125984" footer="0.19685039370078741"/>
  <pageSetup paperSize="9" orientation="portrait" horizontalDpi="300" verticalDpi="300" r:id="rId1"/>
  <headerFooter alignWithMargins="0">
    <oddHeader>&amp;LMESELIGET VÁROSI ÖNKORMÁNYZATI BÖLCSŐDE</oddHeader>
    <oddFooter>&amp;LVeresegyház, 2013. Február 07.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A2" sqref="A2:E2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366</v>
      </c>
      <c r="B1" s="349"/>
      <c r="C1" s="349"/>
      <c r="D1" s="349"/>
      <c r="E1" s="349"/>
    </row>
    <row r="2" spans="1:15" ht="18" customHeight="1">
      <c r="A2" s="278" t="s">
        <v>188</v>
      </c>
      <c r="B2" s="278"/>
      <c r="C2" s="278"/>
      <c r="D2" s="278"/>
      <c r="E2" s="278"/>
      <c r="F2" s="3"/>
      <c r="G2" s="1"/>
    </row>
    <row r="3" spans="1:15" ht="18" customHeight="1">
      <c r="A3" s="328" t="s">
        <v>128</v>
      </c>
      <c r="B3" s="328"/>
      <c r="C3" s="328"/>
      <c r="D3" s="328"/>
      <c r="E3" s="328"/>
      <c r="F3" s="3"/>
      <c r="G3" s="1"/>
    </row>
    <row r="4" spans="1:15" ht="12" customHeight="1">
      <c r="A4" s="178"/>
      <c r="B4" s="178"/>
      <c r="C4" s="178"/>
      <c r="D4" s="178"/>
      <c r="E4" s="178"/>
      <c r="F4" s="3"/>
      <c r="G4" s="1"/>
    </row>
    <row r="5" spans="1:15" ht="14.25" customHeight="1">
      <c r="A5" s="30" t="s">
        <v>186</v>
      </c>
      <c r="B5" s="277" t="s">
        <v>286</v>
      </c>
      <c r="C5" s="277"/>
      <c r="D5" s="277"/>
      <c r="E5" s="277"/>
      <c r="F5" s="3"/>
      <c r="G5" s="1"/>
    </row>
    <row r="6" spans="1:15" ht="35.25" customHeight="1">
      <c r="A6" s="40" t="s">
        <v>184</v>
      </c>
      <c r="B6" s="63"/>
      <c r="C6" s="63"/>
      <c r="D6" s="63"/>
      <c r="E6" s="64" t="s">
        <v>2</v>
      </c>
      <c r="F6" s="3"/>
      <c r="G6" s="6"/>
    </row>
    <row r="7" spans="1:15" ht="15" customHeight="1">
      <c r="A7" s="326" t="s">
        <v>7</v>
      </c>
      <c r="B7" s="353" t="s">
        <v>128</v>
      </c>
      <c r="C7" s="354"/>
      <c r="D7" s="354"/>
      <c r="E7" s="355"/>
    </row>
    <row r="8" spans="1:15" s="191" customFormat="1" ht="38.25" customHeight="1">
      <c r="A8" s="327"/>
      <c r="B8" s="91" t="s">
        <v>319</v>
      </c>
      <c r="C8" s="91"/>
      <c r="D8" s="193"/>
      <c r="E8" s="192" t="s">
        <v>6</v>
      </c>
    </row>
    <row r="9" spans="1:15" ht="13.5" customHeight="1">
      <c r="A9" s="168" t="s">
        <v>32</v>
      </c>
      <c r="B9" s="88">
        <v>8182</v>
      </c>
      <c r="C9" s="88"/>
      <c r="D9" s="88"/>
      <c r="E9" s="88">
        <f>SUM(B9:D9)</f>
        <v>8182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9" t="s">
        <v>37</v>
      </c>
      <c r="B10" s="88">
        <v>2123</v>
      </c>
      <c r="C10" s="88"/>
      <c r="D10" s="88"/>
      <c r="E10" s="88">
        <f t="shared" ref="E10:E28" si="0">SUM(B10:D10)</f>
        <v>2123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68" t="s">
        <v>33</v>
      </c>
      <c r="B11" s="88">
        <v>3759</v>
      </c>
      <c r="C11" s="88"/>
      <c r="D11" s="88"/>
      <c r="E11" s="88">
        <f t="shared" si="0"/>
        <v>3759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5" t="s">
        <v>34</v>
      </c>
      <c r="B12" s="88"/>
      <c r="C12" s="88"/>
      <c r="D12" s="88"/>
      <c r="E12" s="88">
        <f t="shared" si="0"/>
        <v>0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45</v>
      </c>
      <c r="B13" s="88">
        <v>380</v>
      </c>
      <c r="C13" s="88"/>
      <c r="D13" s="88"/>
      <c r="E13" s="88">
        <f t="shared" si="0"/>
        <v>380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68" t="s">
        <v>162</v>
      </c>
      <c r="B14" s="88"/>
      <c r="C14" s="88"/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0" t="s">
        <v>39</v>
      </c>
      <c r="B15" s="88"/>
      <c r="C15" s="88"/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76" t="s">
        <v>44</v>
      </c>
      <c r="B16" s="88"/>
      <c r="C16" s="88"/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163</v>
      </c>
      <c r="B17" s="88"/>
      <c r="C17" s="88"/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 t="s">
        <v>164</v>
      </c>
      <c r="B18" s="88"/>
      <c r="C18" s="88"/>
      <c r="D18" s="88"/>
      <c r="E18" s="88">
        <f t="shared" si="0"/>
        <v>0</v>
      </c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5"/>
      <c r="B19" s="88"/>
      <c r="C19" s="88"/>
      <c r="D19" s="88"/>
      <c r="E19" s="88"/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166</v>
      </c>
      <c r="B20" s="88"/>
      <c r="C20" s="88"/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179" t="s">
        <v>167</v>
      </c>
      <c r="B21" s="88"/>
      <c r="C21" s="88"/>
      <c r="D21" s="88"/>
      <c r="E21" s="88">
        <f t="shared" si="0"/>
        <v>0</v>
      </c>
      <c r="F21" s="2"/>
      <c r="G21" s="2"/>
      <c r="I21" s="2"/>
      <c r="J21" s="2"/>
      <c r="K21" s="2"/>
      <c r="L21" s="2"/>
      <c r="M21" s="2"/>
      <c r="O21" s="2"/>
    </row>
    <row r="22" spans="1:15" ht="13.5" customHeight="1">
      <c r="A22" s="16" t="s">
        <v>48</v>
      </c>
      <c r="B22" s="109">
        <f>+B9+B10+B11+B12+B13+B20+B21</f>
        <v>14444</v>
      </c>
      <c r="C22" s="109">
        <f>+C9+C10+C11+C12+C13+C20+C21</f>
        <v>0</v>
      </c>
      <c r="D22" s="109">
        <f>+D9+D10+D11+D12+D13+D20+D21</f>
        <v>0</v>
      </c>
      <c r="E22" s="89">
        <f t="shared" si="0"/>
        <v>14444</v>
      </c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53"/>
      <c r="B23" s="108"/>
      <c r="C23" s="108"/>
      <c r="D23" s="108"/>
      <c r="E23" s="88"/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49" t="s">
        <v>51</v>
      </c>
      <c r="B24" s="86"/>
      <c r="C24" s="108"/>
      <c r="D24" s="108"/>
      <c r="E24" s="88">
        <f t="shared" si="0"/>
        <v>0</v>
      </c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1"/>
      <c r="B25" s="110"/>
      <c r="C25" s="108"/>
      <c r="D25" s="108"/>
      <c r="E25" s="88"/>
      <c r="F25" s="2"/>
      <c r="G25" s="2"/>
      <c r="I25" s="2"/>
      <c r="J25" s="2"/>
      <c r="K25" s="2"/>
      <c r="L25" s="2"/>
      <c r="M25" s="2"/>
      <c r="O25" s="2"/>
    </row>
    <row r="26" spans="1:15" ht="13.5" customHeight="1">
      <c r="A26" s="52" t="s">
        <v>62</v>
      </c>
      <c r="B26" s="87">
        <f>+B24</f>
        <v>0</v>
      </c>
      <c r="C26" s="87">
        <f>+C24</f>
        <v>0</v>
      </c>
      <c r="D26" s="87">
        <f>+D24</f>
        <v>0</v>
      </c>
      <c r="E26" s="89">
        <f t="shared" si="0"/>
        <v>0</v>
      </c>
      <c r="F26" s="2"/>
      <c r="G26" s="2"/>
      <c r="I26" s="2"/>
      <c r="J26" s="2"/>
      <c r="K26" s="2"/>
      <c r="L26" s="2"/>
      <c r="M26" s="2"/>
      <c r="O26" s="2"/>
    </row>
    <row r="27" spans="1:15">
      <c r="A27" s="52"/>
      <c r="B27" s="87"/>
      <c r="C27" s="88"/>
      <c r="D27" s="88"/>
      <c r="E27" s="88"/>
      <c r="F27" s="2"/>
      <c r="G27" s="2"/>
      <c r="I27" s="2"/>
      <c r="J27" s="2"/>
      <c r="K27" s="2"/>
      <c r="L27" s="2"/>
      <c r="M27" s="2"/>
      <c r="O27" s="2"/>
    </row>
    <row r="28" spans="1:15" ht="13.5" customHeight="1">
      <c r="A28" s="30" t="s">
        <v>64</v>
      </c>
      <c r="B28" s="87">
        <f>+B22+B26</f>
        <v>14444</v>
      </c>
      <c r="C28" s="87">
        <f>+C22+C26</f>
        <v>0</v>
      </c>
      <c r="D28" s="87">
        <f>+D22+D26</f>
        <v>0</v>
      </c>
      <c r="E28" s="89">
        <f t="shared" si="0"/>
        <v>14444</v>
      </c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60"/>
      <c r="B29" s="60"/>
      <c r="C29" s="38"/>
      <c r="D29" s="38"/>
      <c r="E29" s="38"/>
      <c r="F29" s="2"/>
      <c r="G29" s="2"/>
      <c r="I29" s="2"/>
      <c r="J29" s="2"/>
      <c r="K29" s="2"/>
      <c r="L29" s="2"/>
      <c r="M29" s="2"/>
      <c r="O29" s="2"/>
    </row>
    <row r="30" spans="1:15" ht="26.25" customHeight="1">
      <c r="A30" s="59" t="s">
        <v>185</v>
      </c>
      <c r="B30" s="59"/>
      <c r="C30" s="38"/>
      <c r="D30" s="38"/>
      <c r="E30" s="83" t="s">
        <v>2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171" t="s">
        <v>42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49" t="s">
        <v>43</v>
      </c>
      <c r="B32" s="171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46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68" t="s">
        <v>162</v>
      </c>
      <c r="B34" s="179"/>
      <c r="C34" s="179"/>
      <c r="D34" s="179"/>
      <c r="E34" s="179"/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170" t="s">
        <v>36</v>
      </c>
      <c r="B35" s="170"/>
      <c r="C35" s="170"/>
      <c r="D35" s="170"/>
      <c r="E35" s="179"/>
      <c r="F35" s="2"/>
      <c r="G35" s="2"/>
      <c r="I35" s="2"/>
    </row>
    <row r="36" spans="1:15" ht="13.5" customHeight="1">
      <c r="A36" s="27"/>
      <c r="B36" s="170"/>
      <c r="C36" s="170"/>
      <c r="D36" s="170"/>
      <c r="E36" s="179"/>
      <c r="F36" s="2"/>
      <c r="G36" s="2"/>
      <c r="I36" s="2"/>
    </row>
    <row r="37" spans="1:15" ht="13.5" customHeight="1">
      <c r="A37" s="179" t="s">
        <v>169</v>
      </c>
      <c r="B37" s="171"/>
      <c r="C37" s="171"/>
      <c r="D37" s="171"/>
      <c r="E37" s="179"/>
      <c r="F37" s="2"/>
      <c r="G37" s="2"/>
      <c r="I37" s="2"/>
    </row>
    <row r="38" spans="1:15" ht="13.5" customHeight="1">
      <c r="A38" s="179" t="s">
        <v>170</v>
      </c>
      <c r="B38" s="14"/>
      <c r="C38" s="14"/>
      <c r="D38" s="14"/>
      <c r="E38" s="179"/>
      <c r="F38" s="2"/>
      <c r="G38" s="2"/>
      <c r="I38" s="2"/>
    </row>
    <row r="39" spans="1:15" ht="13.5" customHeight="1">
      <c r="A39" s="7"/>
      <c r="B39" s="25"/>
      <c r="C39" s="25"/>
      <c r="D39" s="25"/>
      <c r="E39" s="26"/>
      <c r="F39" s="2"/>
      <c r="G39" s="2"/>
      <c r="I39" s="2"/>
    </row>
    <row r="40" spans="1:15" ht="13.5" customHeight="1">
      <c r="A40" s="30" t="s">
        <v>172</v>
      </c>
      <c r="B40" s="30"/>
      <c r="C40" s="22"/>
      <c r="D40" s="22"/>
      <c r="E40" s="179"/>
      <c r="F40" s="2"/>
      <c r="G40" s="2"/>
      <c r="I40" s="2"/>
    </row>
    <row r="41" spans="1:15" ht="13.5" customHeight="1">
      <c r="A41" s="24"/>
      <c r="B41" s="22"/>
      <c r="C41" s="22"/>
      <c r="D41" s="22"/>
      <c r="E41" s="179"/>
      <c r="F41" s="2"/>
      <c r="G41" s="2"/>
      <c r="I41" s="2"/>
    </row>
    <row r="42" spans="1:15" ht="13.5" customHeight="1">
      <c r="A42" s="171" t="s">
        <v>51</v>
      </c>
      <c r="B42" s="171"/>
      <c r="C42" s="22"/>
      <c r="D42" s="22"/>
      <c r="E42" s="179"/>
      <c r="F42" s="2"/>
      <c r="G42" s="2"/>
      <c r="I42" s="2"/>
    </row>
    <row r="43" spans="1:15" ht="13.5" customHeight="1">
      <c r="A43" s="57" t="s">
        <v>67</v>
      </c>
      <c r="B43" s="57"/>
      <c r="C43" s="22"/>
      <c r="D43" s="22"/>
      <c r="E43" s="179"/>
      <c r="F43" s="2"/>
      <c r="G43" s="2"/>
      <c r="I43" s="2"/>
    </row>
    <row r="44" spans="1:15" ht="13.5" customHeight="1">
      <c r="A44" s="30" t="s">
        <v>70</v>
      </c>
      <c r="B44" s="30"/>
      <c r="C44" s="179"/>
      <c r="D44" s="179"/>
      <c r="E44" s="179"/>
    </row>
    <row r="45" spans="1:15" ht="13.5" customHeight="1">
      <c r="A45" s="56"/>
      <c r="B45" s="56"/>
      <c r="C45" s="179"/>
      <c r="D45" s="179"/>
      <c r="E45" s="179"/>
    </row>
    <row r="46" spans="1:15" ht="13.5" customHeight="1">
      <c r="A46" s="30" t="s">
        <v>72</v>
      </c>
      <c r="B46" s="30"/>
      <c r="C46" s="179"/>
      <c r="D46" s="179"/>
      <c r="E46" s="179"/>
    </row>
    <row r="47" spans="1:15" ht="13.5" customHeight="1">
      <c r="A47" s="179"/>
      <c r="B47" s="179"/>
      <c r="C47" s="179"/>
      <c r="D47" s="179"/>
      <c r="E47" s="179"/>
    </row>
    <row r="48" spans="1:15" ht="15" customHeight="1">
      <c r="A48" s="23" t="s">
        <v>173</v>
      </c>
      <c r="B48" s="22"/>
      <c r="C48" s="22"/>
      <c r="D48" s="22"/>
      <c r="E48" s="24"/>
    </row>
  </sheetData>
  <mergeCells count="6">
    <mergeCell ref="A1:E1"/>
    <mergeCell ref="A2:E2"/>
    <mergeCell ref="A3:E3"/>
    <mergeCell ref="B5:E5"/>
    <mergeCell ref="A7:A8"/>
    <mergeCell ref="B7:E7"/>
  </mergeCells>
  <printOptions horizontalCentered="1"/>
  <pageMargins left="0.51181102362204722" right="0.39370078740157483" top="0.59055118110236227" bottom="0.55118110236220474" header="0.31496062992125984" footer="0.19685039370078741"/>
  <pageSetup paperSize="9" orientation="portrait" horizontalDpi="300" verticalDpi="300" r:id="rId1"/>
  <headerFooter alignWithMargins="0">
    <oddHeader>&amp;LMESELIGET VÁROSI ÖNKORMÁNYZATI BÖLCSŐDE</oddHeader>
    <oddFooter>&amp;LVeresegyház, 2013. Február 07.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>
  <dimension ref="A1:O47"/>
  <sheetViews>
    <sheetView workbookViewId="0">
      <selection activeCell="C14" sqref="C14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367</v>
      </c>
      <c r="B1" s="349"/>
      <c r="C1" s="349"/>
      <c r="D1" s="349"/>
      <c r="E1" s="349"/>
    </row>
    <row r="2" spans="1:15" ht="18" customHeight="1">
      <c r="A2" s="278" t="s">
        <v>181</v>
      </c>
      <c r="B2" s="278"/>
      <c r="C2" s="278"/>
      <c r="D2" s="278"/>
      <c r="E2" s="278"/>
      <c r="F2" s="3"/>
      <c r="G2" s="1"/>
    </row>
    <row r="3" spans="1:15" ht="12.75" customHeight="1">
      <c r="A3" s="172"/>
      <c r="B3" s="172"/>
      <c r="C3" s="172"/>
      <c r="D3" s="172"/>
      <c r="E3" s="172"/>
      <c r="F3" s="3"/>
      <c r="G3" s="1"/>
    </row>
    <row r="4" spans="1:15" ht="14.25" customHeight="1">
      <c r="A4" s="30" t="s">
        <v>186</v>
      </c>
      <c r="B4" s="277" t="s">
        <v>287</v>
      </c>
      <c r="C4" s="277"/>
      <c r="D4" s="277"/>
      <c r="E4" s="277"/>
      <c r="F4" s="3"/>
      <c r="G4" s="1"/>
    </row>
    <row r="5" spans="1:15" ht="38.25" customHeight="1">
      <c r="A5" s="40" t="s">
        <v>184</v>
      </c>
      <c r="B5" s="63"/>
      <c r="C5" s="63"/>
      <c r="D5" s="63"/>
      <c r="E5" s="64" t="s">
        <v>2</v>
      </c>
      <c r="F5" s="3"/>
      <c r="G5" s="6"/>
    </row>
    <row r="6" spans="1:15" ht="15" customHeight="1">
      <c r="A6" s="326" t="s">
        <v>7</v>
      </c>
      <c r="B6" s="287" t="s">
        <v>174</v>
      </c>
      <c r="C6" s="287" t="s">
        <v>133</v>
      </c>
      <c r="D6" s="287" t="s">
        <v>180</v>
      </c>
      <c r="E6" s="287" t="s">
        <v>9</v>
      </c>
    </row>
    <row r="7" spans="1:15" ht="18.75" customHeight="1">
      <c r="A7" s="327"/>
      <c r="B7" s="288"/>
      <c r="C7" s="288"/>
      <c r="D7" s="357"/>
      <c r="E7" s="288"/>
    </row>
    <row r="8" spans="1:15" ht="13.5" customHeight="1">
      <c r="A8" s="168" t="s">
        <v>32</v>
      </c>
      <c r="B8" s="88">
        <f>+'9.4.1.Könyvtár M-F.kiad köt.'!E9</f>
        <v>8070</v>
      </c>
      <c r="C8" s="88">
        <f>+'9.4.2.Könyvtár M-F.kiad.önk.'!E9</f>
        <v>0</v>
      </c>
      <c r="D8" s="88"/>
      <c r="E8" s="88">
        <f>SUM(B8:D8)</f>
        <v>8070</v>
      </c>
      <c r="F8" s="2"/>
      <c r="G8" s="2"/>
      <c r="I8" s="2"/>
      <c r="J8" s="2"/>
      <c r="K8" s="2"/>
      <c r="L8" s="2"/>
      <c r="M8" s="2"/>
      <c r="O8" s="2"/>
    </row>
    <row r="9" spans="1:15" ht="13.5" customHeight="1">
      <c r="A9" s="169" t="s">
        <v>37</v>
      </c>
      <c r="B9" s="88">
        <f>+'9.4.1.Könyvtár M-F.kiad köt.'!E10</f>
        <v>2128</v>
      </c>
      <c r="C9" s="88">
        <f>+'9.4.2.Könyvtár M-F.kiad.önk.'!E10</f>
        <v>0</v>
      </c>
      <c r="D9" s="88"/>
      <c r="E9" s="88">
        <f t="shared" ref="E9:E27" si="0">SUM(B9:D9)</f>
        <v>2128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8" t="s">
        <v>33</v>
      </c>
      <c r="B10" s="88">
        <f>+'9.4.1.Könyvtár M-F.kiad köt.'!E11</f>
        <v>5276</v>
      </c>
      <c r="C10" s="88">
        <f>+'9.4.2.Könyvtár M-F.kiad.önk.'!E11</f>
        <v>0</v>
      </c>
      <c r="D10" s="88"/>
      <c r="E10" s="88">
        <f t="shared" si="0"/>
        <v>5276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5" t="s">
        <v>34</v>
      </c>
      <c r="B11" s="88">
        <f>+'9.4.1.Könyvtár M-F.kiad köt.'!E12</f>
        <v>0</v>
      </c>
      <c r="C11" s="88">
        <f>+'9.4.2.Könyvtár M-F.kiad.önk.'!E12</f>
        <v>0</v>
      </c>
      <c r="D11" s="88"/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68" t="s">
        <v>45</v>
      </c>
      <c r="B12" s="88">
        <f>+'9.4.1.Könyvtár M-F.kiad köt.'!E13</f>
        <v>121</v>
      </c>
      <c r="C12" s="88">
        <f>+'9.4.2.Könyvtár M-F.kiad.önk.'!E13</f>
        <v>0</v>
      </c>
      <c r="D12" s="88"/>
      <c r="E12" s="88">
        <f t="shared" si="0"/>
        <v>121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162</v>
      </c>
      <c r="B13" s="88">
        <f>+'9.4.1.Könyvtár M-F.kiad köt.'!E14</f>
        <v>0</v>
      </c>
      <c r="C13" s="88">
        <f>+'9.4.2.Könyvtár M-F.kiad.önk.'!E14</f>
        <v>0</v>
      </c>
      <c r="D13" s="88"/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70" t="s">
        <v>39</v>
      </c>
      <c r="B14" s="88">
        <f>+'9.4.1.Könyvtár M-F.kiad köt.'!E15</f>
        <v>0</v>
      </c>
      <c r="C14" s="88">
        <f>+'9.4.2.Könyvtár M-F.kiad.önk.'!E15</f>
        <v>0</v>
      </c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6" t="s">
        <v>44</v>
      </c>
      <c r="B15" s="88">
        <f>+'9.4.1.Könyvtár M-F.kiad köt.'!E16</f>
        <v>0</v>
      </c>
      <c r="C15" s="88">
        <f>+'9.4.2.Könyvtár M-F.kiad.önk.'!E16</f>
        <v>0</v>
      </c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5" t="s">
        <v>163</v>
      </c>
      <c r="B16" s="88">
        <f>+'9.4.1.Könyvtár M-F.kiad köt.'!E17</f>
        <v>0</v>
      </c>
      <c r="C16" s="88">
        <f>+'9.4.2.Könyvtár M-F.kiad.önk.'!E17</f>
        <v>0</v>
      </c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164</v>
      </c>
      <c r="B17" s="88">
        <f>+'9.4.1.Könyvtár M-F.kiad köt.'!E18</f>
        <v>0</v>
      </c>
      <c r="C17" s="88">
        <f>+'9.4.2.Könyvtár M-F.kiad.önk.'!E18</f>
        <v>0</v>
      </c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/>
      <c r="B18" s="88"/>
      <c r="C18" s="88"/>
      <c r="D18" s="88"/>
      <c r="E18" s="88"/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79" t="s">
        <v>166</v>
      </c>
      <c r="B19" s="88">
        <f>+'9.4.1.Könyvtár M-F.kiad köt.'!E20</f>
        <v>0</v>
      </c>
      <c r="C19" s="88">
        <f>+'9.4.2.Könyvtár M-F.kiad.önk.'!E20</f>
        <v>0</v>
      </c>
      <c r="D19" s="88"/>
      <c r="E19" s="88">
        <f t="shared" si="0"/>
        <v>0</v>
      </c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167</v>
      </c>
      <c r="B20" s="88">
        <f>+'9.4.1.Könyvtár M-F.kiad köt.'!E21</f>
        <v>0</v>
      </c>
      <c r="C20" s="88">
        <f>+'9.4.2.Könyvtár M-F.kiad.önk.'!E21</f>
        <v>0</v>
      </c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s="31" customFormat="1" ht="13.5" customHeight="1">
      <c r="A21" s="16" t="s">
        <v>48</v>
      </c>
      <c r="B21" s="89">
        <f>+'9.4.1.Könyvtár M-F.kiad köt.'!E22</f>
        <v>15595</v>
      </c>
      <c r="C21" s="89">
        <f>+'9.4.2.Könyvtár M-F.kiad.önk.'!E22</f>
        <v>0</v>
      </c>
      <c r="D21" s="89"/>
      <c r="E21" s="89">
        <f t="shared" si="0"/>
        <v>15595</v>
      </c>
      <c r="F21" s="187"/>
      <c r="G21" s="187"/>
      <c r="I21" s="187"/>
      <c r="J21" s="187"/>
      <c r="K21" s="187"/>
      <c r="L21" s="187"/>
      <c r="M21" s="187"/>
      <c r="O21" s="187"/>
    </row>
    <row r="22" spans="1:15" ht="13.5" customHeight="1">
      <c r="A22" s="53"/>
      <c r="B22" s="88"/>
      <c r="C22" s="88"/>
      <c r="D22" s="88"/>
      <c r="E22" s="88"/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49" t="s">
        <v>51</v>
      </c>
      <c r="B23" s="88">
        <f>+'9.4.1.Könyvtár M-F.kiad köt.'!E24</f>
        <v>0</v>
      </c>
      <c r="C23" s="88">
        <f>+'9.4.2.Könyvtár M-F.kiad.önk.'!E24</f>
        <v>0</v>
      </c>
      <c r="D23" s="88"/>
      <c r="E23" s="88">
        <f t="shared" si="0"/>
        <v>0</v>
      </c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51"/>
      <c r="B24" s="88"/>
      <c r="C24" s="88"/>
      <c r="D24" s="88"/>
      <c r="E24" s="88"/>
      <c r="F24" s="2"/>
      <c r="G24" s="2"/>
      <c r="I24" s="2"/>
      <c r="J24" s="2"/>
      <c r="K24" s="2"/>
      <c r="L24" s="2"/>
      <c r="M24" s="2"/>
      <c r="O24" s="2"/>
    </row>
    <row r="25" spans="1:15" s="31" customFormat="1" ht="13.5" customHeight="1">
      <c r="A25" s="52" t="s">
        <v>62</v>
      </c>
      <c r="B25" s="89">
        <f>+'9.4.1.Könyvtár M-F.kiad köt.'!E26</f>
        <v>0</v>
      </c>
      <c r="C25" s="89">
        <f>+'9.4.2.Könyvtár M-F.kiad.önk.'!E26</f>
        <v>0</v>
      </c>
      <c r="D25" s="89"/>
      <c r="E25" s="89">
        <f t="shared" si="0"/>
        <v>0</v>
      </c>
      <c r="F25" s="187"/>
      <c r="G25" s="187"/>
      <c r="I25" s="187"/>
      <c r="J25" s="187"/>
      <c r="K25" s="187"/>
      <c r="L25" s="187"/>
      <c r="M25" s="187"/>
      <c r="O25" s="187"/>
    </row>
    <row r="26" spans="1:15">
      <c r="A26" s="52"/>
      <c r="B26" s="88"/>
      <c r="C26" s="88"/>
      <c r="D26" s="88"/>
      <c r="E26" s="88"/>
      <c r="F26" s="2"/>
      <c r="G26" s="2"/>
      <c r="I26" s="2"/>
      <c r="J26" s="2"/>
      <c r="K26" s="2"/>
      <c r="L26" s="2"/>
      <c r="M26" s="2"/>
      <c r="O26" s="2"/>
    </row>
    <row r="27" spans="1:15" s="31" customFormat="1" ht="13.5" customHeight="1">
      <c r="A27" s="30" t="s">
        <v>64</v>
      </c>
      <c r="B27" s="89">
        <f>+'9.4.1.Könyvtár M-F.kiad köt.'!E28</f>
        <v>15595</v>
      </c>
      <c r="C27" s="89">
        <f>+'9.4.2.Könyvtár M-F.kiad.önk.'!E28</f>
        <v>0</v>
      </c>
      <c r="D27" s="89"/>
      <c r="E27" s="89">
        <f t="shared" si="0"/>
        <v>15595</v>
      </c>
      <c r="F27" s="187"/>
      <c r="G27" s="187"/>
      <c r="I27" s="187"/>
      <c r="J27" s="187"/>
      <c r="K27" s="187"/>
      <c r="L27" s="187"/>
      <c r="M27" s="187"/>
      <c r="O27" s="187"/>
    </row>
    <row r="28" spans="1:15" ht="13.5" customHeight="1">
      <c r="A28" s="60"/>
      <c r="B28" s="60"/>
      <c r="C28" s="38"/>
      <c r="D28" s="38"/>
      <c r="E28" s="38"/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59" t="s">
        <v>185</v>
      </c>
      <c r="B29" s="59"/>
      <c r="C29" s="38"/>
      <c r="D29" s="38"/>
      <c r="E29" s="83" t="s">
        <v>2</v>
      </c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171" t="s">
        <v>42</v>
      </c>
      <c r="B30" s="171"/>
      <c r="C30" s="179"/>
      <c r="D30" s="179"/>
      <c r="E30" s="179"/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49" t="s">
        <v>43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168" t="s">
        <v>46</v>
      </c>
      <c r="B32" s="179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162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70" t="s">
        <v>36</v>
      </c>
      <c r="B34" s="170"/>
      <c r="C34" s="170"/>
      <c r="D34" s="170"/>
      <c r="E34" s="179"/>
      <c r="F34" s="2"/>
      <c r="G34" s="2"/>
      <c r="I34" s="2"/>
    </row>
    <row r="35" spans="1:15" ht="13.5" customHeight="1">
      <c r="A35" s="27"/>
      <c r="B35" s="170"/>
      <c r="C35" s="170"/>
      <c r="D35" s="170"/>
      <c r="E35" s="179"/>
      <c r="F35" s="2"/>
      <c r="G35" s="2"/>
      <c r="I35" s="2"/>
    </row>
    <row r="36" spans="1:15" ht="13.5" customHeight="1">
      <c r="A36" s="179" t="s">
        <v>169</v>
      </c>
      <c r="B36" s="171"/>
      <c r="C36" s="171"/>
      <c r="D36" s="171"/>
      <c r="E36" s="179"/>
      <c r="F36" s="2"/>
      <c r="G36" s="2"/>
      <c r="I36" s="2"/>
    </row>
    <row r="37" spans="1:15" ht="13.5" customHeight="1">
      <c r="A37" s="179" t="s">
        <v>170</v>
      </c>
      <c r="B37" s="14"/>
      <c r="C37" s="14"/>
      <c r="D37" s="14"/>
      <c r="E37" s="179"/>
      <c r="F37" s="2"/>
      <c r="G37" s="2"/>
      <c r="I37" s="2"/>
    </row>
    <row r="38" spans="1:15" ht="13.5" customHeight="1">
      <c r="A38" s="7"/>
      <c r="B38" s="25"/>
      <c r="C38" s="25"/>
      <c r="D38" s="25"/>
      <c r="E38" s="26"/>
      <c r="F38" s="2"/>
      <c r="G38" s="2"/>
      <c r="I38" s="2"/>
    </row>
    <row r="39" spans="1:15" ht="13.5" customHeight="1">
      <c r="A39" s="30" t="s">
        <v>172</v>
      </c>
      <c r="B39" s="30"/>
      <c r="C39" s="22"/>
      <c r="D39" s="22"/>
      <c r="E39" s="179"/>
      <c r="F39" s="2"/>
      <c r="G39" s="2"/>
      <c r="I39" s="2"/>
    </row>
    <row r="40" spans="1:15" ht="13.5" customHeight="1">
      <c r="A40" s="24"/>
      <c r="B40" s="22"/>
      <c r="C40" s="22"/>
      <c r="D40" s="22"/>
      <c r="E40" s="179"/>
      <c r="F40" s="2"/>
      <c r="G40" s="2"/>
      <c r="I40" s="2"/>
    </row>
    <row r="41" spans="1:15" ht="13.5" customHeight="1">
      <c r="A41" s="171" t="s">
        <v>51</v>
      </c>
      <c r="B41" s="171"/>
      <c r="C41" s="22"/>
      <c r="D41" s="22"/>
      <c r="E41" s="179"/>
      <c r="F41" s="2"/>
      <c r="G41" s="2"/>
      <c r="I41" s="2"/>
    </row>
    <row r="42" spans="1:15" ht="13.5" customHeight="1">
      <c r="A42" s="57" t="s">
        <v>67</v>
      </c>
      <c r="B42" s="57"/>
      <c r="C42" s="22"/>
      <c r="D42" s="22"/>
      <c r="E42" s="179"/>
      <c r="F42" s="2"/>
      <c r="G42" s="2"/>
      <c r="I42" s="2"/>
    </row>
    <row r="43" spans="1:15" ht="13.5" customHeight="1">
      <c r="A43" s="30" t="s">
        <v>70</v>
      </c>
      <c r="B43" s="30"/>
      <c r="C43" s="179"/>
      <c r="D43" s="179"/>
      <c r="E43" s="179"/>
    </row>
    <row r="44" spans="1:15" ht="13.5" customHeight="1">
      <c r="A44" s="56"/>
      <c r="B44" s="56"/>
      <c r="C44" s="179"/>
      <c r="D44" s="179"/>
      <c r="E44" s="179"/>
    </row>
    <row r="45" spans="1:15" ht="13.5" customHeight="1">
      <c r="A45" s="30" t="s">
        <v>72</v>
      </c>
      <c r="B45" s="30"/>
      <c r="C45" s="179"/>
      <c r="D45" s="179"/>
      <c r="E45" s="179"/>
    </row>
    <row r="46" spans="1:15" ht="13.5" customHeight="1">
      <c r="A46" s="179"/>
      <c r="B46" s="179"/>
      <c r="C46" s="179"/>
      <c r="D46" s="179"/>
      <c r="E46" s="179"/>
    </row>
    <row r="47" spans="1:15" ht="15" customHeight="1">
      <c r="A47" s="23" t="s">
        <v>173</v>
      </c>
      <c r="B47" s="22"/>
      <c r="C47" s="22"/>
      <c r="D47" s="22"/>
      <c r="E47" s="24"/>
    </row>
  </sheetData>
  <mergeCells count="8">
    <mergeCell ref="A1:E1"/>
    <mergeCell ref="A2:E2"/>
    <mergeCell ref="B4:E4"/>
    <mergeCell ref="A6:A7"/>
    <mergeCell ref="B6:B7"/>
    <mergeCell ref="C6:C7"/>
    <mergeCell ref="D6:D7"/>
    <mergeCell ref="E6:E7"/>
  </mergeCells>
  <printOptions horizontalCentered="1"/>
  <pageMargins left="0.51181102362204722" right="0.39370078740157483" top="0.78740157480314965" bottom="0.59055118110236227" header="0.31496062992125984" footer="0.19685039370078741"/>
  <pageSetup paperSize="9" orientation="portrait" horizontalDpi="300" verticalDpi="300" r:id="rId1"/>
  <headerFooter alignWithMargins="0">
    <oddHeader>&amp;LKÖLCSEY FERENC VÁROSI KÖNYVTÁR</oddHeader>
    <oddFooter>&amp;LVeresegyház, 2013. Február 07.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G45"/>
  <sheetViews>
    <sheetView zoomScaleNormal="100" workbookViewId="0">
      <selection activeCell="A2" sqref="A2:G2"/>
    </sheetView>
  </sheetViews>
  <sheetFormatPr defaultRowHeight="12.75"/>
  <cols>
    <col min="3" max="3" width="36.85546875" customWidth="1"/>
    <col min="4" max="4" width="14.42578125" style="93" customWidth="1"/>
    <col min="5" max="5" width="6.5703125" customWidth="1"/>
    <col min="6" max="6" width="47.28515625" customWidth="1"/>
    <col min="7" max="7" width="15.140625" style="93" customWidth="1"/>
    <col min="259" max="259" width="36.85546875" customWidth="1"/>
    <col min="260" max="260" width="14.42578125" customWidth="1"/>
    <col min="261" max="261" width="6.5703125" customWidth="1"/>
    <col min="262" max="262" width="47.28515625" customWidth="1"/>
    <col min="263" max="263" width="15.140625" customWidth="1"/>
    <col min="515" max="515" width="36.85546875" customWidth="1"/>
    <col min="516" max="516" width="14.42578125" customWidth="1"/>
    <col min="517" max="517" width="6.5703125" customWidth="1"/>
    <col min="518" max="518" width="47.28515625" customWidth="1"/>
    <col min="519" max="519" width="15.140625" customWidth="1"/>
    <col min="771" max="771" width="36.85546875" customWidth="1"/>
    <col min="772" max="772" width="14.42578125" customWidth="1"/>
    <col min="773" max="773" width="6.5703125" customWidth="1"/>
    <col min="774" max="774" width="47.28515625" customWidth="1"/>
    <col min="775" max="775" width="15.140625" customWidth="1"/>
    <col min="1027" max="1027" width="36.85546875" customWidth="1"/>
    <col min="1028" max="1028" width="14.42578125" customWidth="1"/>
    <col min="1029" max="1029" width="6.5703125" customWidth="1"/>
    <col min="1030" max="1030" width="47.28515625" customWidth="1"/>
    <col min="1031" max="1031" width="15.140625" customWidth="1"/>
    <col min="1283" max="1283" width="36.85546875" customWidth="1"/>
    <col min="1284" max="1284" width="14.42578125" customWidth="1"/>
    <col min="1285" max="1285" width="6.5703125" customWidth="1"/>
    <col min="1286" max="1286" width="47.28515625" customWidth="1"/>
    <col min="1287" max="1287" width="15.140625" customWidth="1"/>
    <col min="1539" max="1539" width="36.85546875" customWidth="1"/>
    <col min="1540" max="1540" width="14.42578125" customWidth="1"/>
    <col min="1541" max="1541" width="6.5703125" customWidth="1"/>
    <col min="1542" max="1542" width="47.28515625" customWidth="1"/>
    <col min="1543" max="1543" width="15.140625" customWidth="1"/>
    <col min="1795" max="1795" width="36.85546875" customWidth="1"/>
    <col min="1796" max="1796" width="14.42578125" customWidth="1"/>
    <col min="1797" max="1797" width="6.5703125" customWidth="1"/>
    <col min="1798" max="1798" width="47.28515625" customWidth="1"/>
    <col min="1799" max="1799" width="15.140625" customWidth="1"/>
    <col min="2051" max="2051" width="36.85546875" customWidth="1"/>
    <col min="2052" max="2052" width="14.42578125" customWidth="1"/>
    <col min="2053" max="2053" width="6.5703125" customWidth="1"/>
    <col min="2054" max="2054" width="47.28515625" customWidth="1"/>
    <col min="2055" max="2055" width="15.140625" customWidth="1"/>
    <col min="2307" max="2307" width="36.85546875" customWidth="1"/>
    <col min="2308" max="2308" width="14.42578125" customWidth="1"/>
    <col min="2309" max="2309" width="6.5703125" customWidth="1"/>
    <col min="2310" max="2310" width="47.28515625" customWidth="1"/>
    <col min="2311" max="2311" width="15.140625" customWidth="1"/>
    <col min="2563" max="2563" width="36.85546875" customWidth="1"/>
    <col min="2564" max="2564" width="14.42578125" customWidth="1"/>
    <col min="2565" max="2565" width="6.5703125" customWidth="1"/>
    <col min="2566" max="2566" width="47.28515625" customWidth="1"/>
    <col min="2567" max="2567" width="15.140625" customWidth="1"/>
    <col min="2819" max="2819" width="36.85546875" customWidth="1"/>
    <col min="2820" max="2820" width="14.42578125" customWidth="1"/>
    <col min="2821" max="2821" width="6.5703125" customWidth="1"/>
    <col min="2822" max="2822" width="47.28515625" customWidth="1"/>
    <col min="2823" max="2823" width="15.140625" customWidth="1"/>
    <col min="3075" max="3075" width="36.85546875" customWidth="1"/>
    <col min="3076" max="3076" width="14.42578125" customWidth="1"/>
    <col min="3077" max="3077" width="6.5703125" customWidth="1"/>
    <col min="3078" max="3078" width="47.28515625" customWidth="1"/>
    <col min="3079" max="3079" width="15.140625" customWidth="1"/>
    <col min="3331" max="3331" width="36.85546875" customWidth="1"/>
    <col min="3332" max="3332" width="14.42578125" customWidth="1"/>
    <col min="3333" max="3333" width="6.5703125" customWidth="1"/>
    <col min="3334" max="3334" width="47.28515625" customWidth="1"/>
    <col min="3335" max="3335" width="15.140625" customWidth="1"/>
    <col min="3587" max="3587" width="36.85546875" customWidth="1"/>
    <col min="3588" max="3588" width="14.42578125" customWidth="1"/>
    <col min="3589" max="3589" width="6.5703125" customWidth="1"/>
    <col min="3590" max="3590" width="47.28515625" customWidth="1"/>
    <col min="3591" max="3591" width="15.140625" customWidth="1"/>
    <col min="3843" max="3843" width="36.85546875" customWidth="1"/>
    <col min="3844" max="3844" width="14.42578125" customWidth="1"/>
    <col min="3845" max="3845" width="6.5703125" customWidth="1"/>
    <col min="3846" max="3846" width="47.28515625" customWidth="1"/>
    <col min="3847" max="3847" width="15.140625" customWidth="1"/>
    <col min="4099" max="4099" width="36.85546875" customWidth="1"/>
    <col min="4100" max="4100" width="14.42578125" customWidth="1"/>
    <col min="4101" max="4101" width="6.5703125" customWidth="1"/>
    <col min="4102" max="4102" width="47.28515625" customWidth="1"/>
    <col min="4103" max="4103" width="15.140625" customWidth="1"/>
    <col min="4355" max="4355" width="36.85546875" customWidth="1"/>
    <col min="4356" max="4356" width="14.42578125" customWidth="1"/>
    <col min="4357" max="4357" width="6.5703125" customWidth="1"/>
    <col min="4358" max="4358" width="47.28515625" customWidth="1"/>
    <col min="4359" max="4359" width="15.140625" customWidth="1"/>
    <col min="4611" max="4611" width="36.85546875" customWidth="1"/>
    <col min="4612" max="4612" width="14.42578125" customWidth="1"/>
    <col min="4613" max="4613" width="6.5703125" customWidth="1"/>
    <col min="4614" max="4614" width="47.28515625" customWidth="1"/>
    <col min="4615" max="4615" width="15.140625" customWidth="1"/>
    <col min="4867" max="4867" width="36.85546875" customWidth="1"/>
    <col min="4868" max="4868" width="14.42578125" customWidth="1"/>
    <col min="4869" max="4869" width="6.5703125" customWidth="1"/>
    <col min="4870" max="4870" width="47.28515625" customWidth="1"/>
    <col min="4871" max="4871" width="15.140625" customWidth="1"/>
    <col min="5123" max="5123" width="36.85546875" customWidth="1"/>
    <col min="5124" max="5124" width="14.42578125" customWidth="1"/>
    <col min="5125" max="5125" width="6.5703125" customWidth="1"/>
    <col min="5126" max="5126" width="47.28515625" customWidth="1"/>
    <col min="5127" max="5127" width="15.140625" customWidth="1"/>
    <col min="5379" max="5379" width="36.85546875" customWidth="1"/>
    <col min="5380" max="5380" width="14.42578125" customWidth="1"/>
    <col min="5381" max="5381" width="6.5703125" customWidth="1"/>
    <col min="5382" max="5382" width="47.28515625" customWidth="1"/>
    <col min="5383" max="5383" width="15.140625" customWidth="1"/>
    <col min="5635" max="5635" width="36.85546875" customWidth="1"/>
    <col min="5636" max="5636" width="14.42578125" customWidth="1"/>
    <col min="5637" max="5637" width="6.5703125" customWidth="1"/>
    <col min="5638" max="5638" width="47.28515625" customWidth="1"/>
    <col min="5639" max="5639" width="15.140625" customWidth="1"/>
    <col min="5891" max="5891" width="36.85546875" customWidth="1"/>
    <col min="5892" max="5892" width="14.42578125" customWidth="1"/>
    <col min="5893" max="5893" width="6.5703125" customWidth="1"/>
    <col min="5894" max="5894" width="47.28515625" customWidth="1"/>
    <col min="5895" max="5895" width="15.140625" customWidth="1"/>
    <col min="6147" max="6147" width="36.85546875" customWidth="1"/>
    <col min="6148" max="6148" width="14.42578125" customWidth="1"/>
    <col min="6149" max="6149" width="6.5703125" customWidth="1"/>
    <col min="6150" max="6150" width="47.28515625" customWidth="1"/>
    <col min="6151" max="6151" width="15.140625" customWidth="1"/>
    <col min="6403" max="6403" width="36.85546875" customWidth="1"/>
    <col min="6404" max="6404" width="14.42578125" customWidth="1"/>
    <col min="6405" max="6405" width="6.5703125" customWidth="1"/>
    <col min="6406" max="6406" width="47.28515625" customWidth="1"/>
    <col min="6407" max="6407" width="15.140625" customWidth="1"/>
    <col min="6659" max="6659" width="36.85546875" customWidth="1"/>
    <col min="6660" max="6660" width="14.42578125" customWidth="1"/>
    <col min="6661" max="6661" width="6.5703125" customWidth="1"/>
    <col min="6662" max="6662" width="47.28515625" customWidth="1"/>
    <col min="6663" max="6663" width="15.140625" customWidth="1"/>
    <col min="6915" max="6915" width="36.85546875" customWidth="1"/>
    <col min="6916" max="6916" width="14.42578125" customWidth="1"/>
    <col min="6917" max="6917" width="6.5703125" customWidth="1"/>
    <col min="6918" max="6918" width="47.28515625" customWidth="1"/>
    <col min="6919" max="6919" width="15.140625" customWidth="1"/>
    <col min="7171" max="7171" width="36.85546875" customWidth="1"/>
    <col min="7172" max="7172" width="14.42578125" customWidth="1"/>
    <col min="7173" max="7173" width="6.5703125" customWidth="1"/>
    <col min="7174" max="7174" width="47.28515625" customWidth="1"/>
    <col min="7175" max="7175" width="15.140625" customWidth="1"/>
    <col min="7427" max="7427" width="36.85546875" customWidth="1"/>
    <col min="7428" max="7428" width="14.42578125" customWidth="1"/>
    <col min="7429" max="7429" width="6.5703125" customWidth="1"/>
    <col min="7430" max="7430" width="47.28515625" customWidth="1"/>
    <col min="7431" max="7431" width="15.140625" customWidth="1"/>
    <col min="7683" max="7683" width="36.85546875" customWidth="1"/>
    <col min="7684" max="7684" width="14.42578125" customWidth="1"/>
    <col min="7685" max="7685" width="6.5703125" customWidth="1"/>
    <col min="7686" max="7686" width="47.28515625" customWidth="1"/>
    <col min="7687" max="7687" width="15.140625" customWidth="1"/>
    <col min="7939" max="7939" width="36.85546875" customWidth="1"/>
    <col min="7940" max="7940" width="14.42578125" customWidth="1"/>
    <col min="7941" max="7941" width="6.5703125" customWidth="1"/>
    <col min="7942" max="7942" width="47.28515625" customWidth="1"/>
    <col min="7943" max="7943" width="15.140625" customWidth="1"/>
    <col min="8195" max="8195" width="36.85546875" customWidth="1"/>
    <col min="8196" max="8196" width="14.42578125" customWidth="1"/>
    <col min="8197" max="8197" width="6.5703125" customWidth="1"/>
    <col min="8198" max="8198" width="47.28515625" customWidth="1"/>
    <col min="8199" max="8199" width="15.140625" customWidth="1"/>
    <col min="8451" max="8451" width="36.85546875" customWidth="1"/>
    <col min="8452" max="8452" width="14.42578125" customWidth="1"/>
    <col min="8453" max="8453" width="6.5703125" customWidth="1"/>
    <col min="8454" max="8454" width="47.28515625" customWidth="1"/>
    <col min="8455" max="8455" width="15.140625" customWidth="1"/>
    <col min="8707" max="8707" width="36.85546875" customWidth="1"/>
    <col min="8708" max="8708" width="14.42578125" customWidth="1"/>
    <col min="8709" max="8709" width="6.5703125" customWidth="1"/>
    <col min="8710" max="8710" width="47.28515625" customWidth="1"/>
    <col min="8711" max="8711" width="15.140625" customWidth="1"/>
    <col min="8963" max="8963" width="36.85546875" customWidth="1"/>
    <col min="8964" max="8964" width="14.42578125" customWidth="1"/>
    <col min="8965" max="8965" width="6.5703125" customWidth="1"/>
    <col min="8966" max="8966" width="47.28515625" customWidth="1"/>
    <col min="8967" max="8967" width="15.140625" customWidth="1"/>
    <col min="9219" max="9219" width="36.85546875" customWidth="1"/>
    <col min="9220" max="9220" width="14.42578125" customWidth="1"/>
    <col min="9221" max="9221" width="6.5703125" customWidth="1"/>
    <col min="9222" max="9222" width="47.28515625" customWidth="1"/>
    <col min="9223" max="9223" width="15.140625" customWidth="1"/>
    <col min="9475" max="9475" width="36.85546875" customWidth="1"/>
    <col min="9476" max="9476" width="14.42578125" customWidth="1"/>
    <col min="9477" max="9477" width="6.5703125" customWidth="1"/>
    <col min="9478" max="9478" width="47.28515625" customWidth="1"/>
    <col min="9479" max="9479" width="15.140625" customWidth="1"/>
    <col min="9731" max="9731" width="36.85546875" customWidth="1"/>
    <col min="9732" max="9732" width="14.42578125" customWidth="1"/>
    <col min="9733" max="9733" width="6.5703125" customWidth="1"/>
    <col min="9734" max="9734" width="47.28515625" customWidth="1"/>
    <col min="9735" max="9735" width="15.140625" customWidth="1"/>
    <col min="9987" max="9987" width="36.85546875" customWidth="1"/>
    <col min="9988" max="9988" width="14.42578125" customWidth="1"/>
    <col min="9989" max="9989" width="6.5703125" customWidth="1"/>
    <col min="9990" max="9990" width="47.28515625" customWidth="1"/>
    <col min="9991" max="9991" width="15.140625" customWidth="1"/>
    <col min="10243" max="10243" width="36.85546875" customWidth="1"/>
    <col min="10244" max="10244" width="14.42578125" customWidth="1"/>
    <col min="10245" max="10245" width="6.5703125" customWidth="1"/>
    <col min="10246" max="10246" width="47.28515625" customWidth="1"/>
    <col min="10247" max="10247" width="15.140625" customWidth="1"/>
    <col min="10499" max="10499" width="36.85546875" customWidth="1"/>
    <col min="10500" max="10500" width="14.42578125" customWidth="1"/>
    <col min="10501" max="10501" width="6.5703125" customWidth="1"/>
    <col min="10502" max="10502" width="47.28515625" customWidth="1"/>
    <col min="10503" max="10503" width="15.140625" customWidth="1"/>
    <col min="10755" max="10755" width="36.85546875" customWidth="1"/>
    <col min="10756" max="10756" width="14.42578125" customWidth="1"/>
    <col min="10757" max="10757" width="6.5703125" customWidth="1"/>
    <col min="10758" max="10758" width="47.28515625" customWidth="1"/>
    <col min="10759" max="10759" width="15.140625" customWidth="1"/>
    <col min="11011" max="11011" width="36.85546875" customWidth="1"/>
    <col min="11012" max="11012" width="14.42578125" customWidth="1"/>
    <col min="11013" max="11013" width="6.5703125" customWidth="1"/>
    <col min="11014" max="11014" width="47.28515625" customWidth="1"/>
    <col min="11015" max="11015" width="15.140625" customWidth="1"/>
    <col min="11267" max="11267" width="36.85546875" customWidth="1"/>
    <col min="11268" max="11268" width="14.42578125" customWidth="1"/>
    <col min="11269" max="11269" width="6.5703125" customWidth="1"/>
    <col min="11270" max="11270" width="47.28515625" customWidth="1"/>
    <col min="11271" max="11271" width="15.140625" customWidth="1"/>
    <col min="11523" max="11523" width="36.85546875" customWidth="1"/>
    <col min="11524" max="11524" width="14.42578125" customWidth="1"/>
    <col min="11525" max="11525" width="6.5703125" customWidth="1"/>
    <col min="11526" max="11526" width="47.28515625" customWidth="1"/>
    <col min="11527" max="11527" width="15.140625" customWidth="1"/>
    <col min="11779" max="11779" width="36.85546875" customWidth="1"/>
    <col min="11780" max="11780" width="14.42578125" customWidth="1"/>
    <col min="11781" max="11781" width="6.5703125" customWidth="1"/>
    <col min="11782" max="11782" width="47.28515625" customWidth="1"/>
    <col min="11783" max="11783" width="15.140625" customWidth="1"/>
    <col min="12035" max="12035" width="36.85546875" customWidth="1"/>
    <col min="12036" max="12036" width="14.42578125" customWidth="1"/>
    <col min="12037" max="12037" width="6.5703125" customWidth="1"/>
    <col min="12038" max="12038" width="47.28515625" customWidth="1"/>
    <col min="12039" max="12039" width="15.140625" customWidth="1"/>
    <col min="12291" max="12291" width="36.85546875" customWidth="1"/>
    <col min="12292" max="12292" width="14.42578125" customWidth="1"/>
    <col min="12293" max="12293" width="6.5703125" customWidth="1"/>
    <col min="12294" max="12294" width="47.28515625" customWidth="1"/>
    <col min="12295" max="12295" width="15.140625" customWidth="1"/>
    <col min="12547" max="12547" width="36.85546875" customWidth="1"/>
    <col min="12548" max="12548" width="14.42578125" customWidth="1"/>
    <col min="12549" max="12549" width="6.5703125" customWidth="1"/>
    <col min="12550" max="12550" width="47.28515625" customWidth="1"/>
    <col min="12551" max="12551" width="15.140625" customWidth="1"/>
    <col min="12803" max="12803" width="36.85546875" customWidth="1"/>
    <col min="12804" max="12804" width="14.42578125" customWidth="1"/>
    <col min="12805" max="12805" width="6.5703125" customWidth="1"/>
    <col min="12806" max="12806" width="47.28515625" customWidth="1"/>
    <col min="12807" max="12807" width="15.140625" customWidth="1"/>
    <col min="13059" max="13059" width="36.85546875" customWidth="1"/>
    <col min="13060" max="13060" width="14.42578125" customWidth="1"/>
    <col min="13061" max="13061" width="6.5703125" customWidth="1"/>
    <col min="13062" max="13062" width="47.28515625" customWidth="1"/>
    <col min="13063" max="13063" width="15.140625" customWidth="1"/>
    <col min="13315" max="13315" width="36.85546875" customWidth="1"/>
    <col min="13316" max="13316" width="14.42578125" customWidth="1"/>
    <col min="13317" max="13317" width="6.5703125" customWidth="1"/>
    <col min="13318" max="13318" width="47.28515625" customWidth="1"/>
    <col min="13319" max="13319" width="15.140625" customWidth="1"/>
    <col min="13571" max="13571" width="36.85546875" customWidth="1"/>
    <col min="13572" max="13572" width="14.42578125" customWidth="1"/>
    <col min="13573" max="13573" width="6.5703125" customWidth="1"/>
    <col min="13574" max="13574" width="47.28515625" customWidth="1"/>
    <col min="13575" max="13575" width="15.140625" customWidth="1"/>
    <col min="13827" max="13827" width="36.85546875" customWidth="1"/>
    <col min="13828" max="13828" width="14.42578125" customWidth="1"/>
    <col min="13829" max="13829" width="6.5703125" customWidth="1"/>
    <col min="13830" max="13830" width="47.28515625" customWidth="1"/>
    <col min="13831" max="13831" width="15.140625" customWidth="1"/>
    <col min="14083" max="14083" width="36.85546875" customWidth="1"/>
    <col min="14084" max="14084" width="14.42578125" customWidth="1"/>
    <col min="14085" max="14085" width="6.5703125" customWidth="1"/>
    <col min="14086" max="14086" width="47.28515625" customWidth="1"/>
    <col min="14087" max="14087" width="15.140625" customWidth="1"/>
    <col min="14339" max="14339" width="36.85546875" customWidth="1"/>
    <col min="14340" max="14340" width="14.42578125" customWidth="1"/>
    <col min="14341" max="14341" width="6.5703125" customWidth="1"/>
    <col min="14342" max="14342" width="47.28515625" customWidth="1"/>
    <col min="14343" max="14343" width="15.140625" customWidth="1"/>
    <col min="14595" max="14595" width="36.85546875" customWidth="1"/>
    <col min="14596" max="14596" width="14.42578125" customWidth="1"/>
    <col min="14597" max="14597" width="6.5703125" customWidth="1"/>
    <col min="14598" max="14598" width="47.28515625" customWidth="1"/>
    <col min="14599" max="14599" width="15.140625" customWidth="1"/>
    <col min="14851" max="14851" width="36.85546875" customWidth="1"/>
    <col min="14852" max="14852" width="14.42578125" customWidth="1"/>
    <col min="14853" max="14853" width="6.5703125" customWidth="1"/>
    <col min="14854" max="14854" width="47.28515625" customWidth="1"/>
    <col min="14855" max="14855" width="15.140625" customWidth="1"/>
    <col min="15107" max="15107" width="36.85546875" customWidth="1"/>
    <col min="15108" max="15108" width="14.42578125" customWidth="1"/>
    <col min="15109" max="15109" width="6.5703125" customWidth="1"/>
    <col min="15110" max="15110" width="47.28515625" customWidth="1"/>
    <col min="15111" max="15111" width="15.140625" customWidth="1"/>
    <col min="15363" max="15363" width="36.85546875" customWidth="1"/>
    <col min="15364" max="15364" width="14.42578125" customWidth="1"/>
    <col min="15365" max="15365" width="6.5703125" customWidth="1"/>
    <col min="15366" max="15366" width="47.28515625" customWidth="1"/>
    <col min="15367" max="15367" width="15.140625" customWidth="1"/>
    <col min="15619" max="15619" width="36.85546875" customWidth="1"/>
    <col min="15620" max="15620" width="14.42578125" customWidth="1"/>
    <col min="15621" max="15621" width="6.5703125" customWidth="1"/>
    <col min="15622" max="15622" width="47.28515625" customWidth="1"/>
    <col min="15623" max="15623" width="15.140625" customWidth="1"/>
    <col min="15875" max="15875" width="36.85546875" customWidth="1"/>
    <col min="15876" max="15876" width="14.42578125" customWidth="1"/>
    <col min="15877" max="15877" width="6.5703125" customWidth="1"/>
    <col min="15878" max="15878" width="47.28515625" customWidth="1"/>
    <col min="15879" max="15879" width="15.140625" customWidth="1"/>
    <col min="16131" max="16131" width="36.85546875" customWidth="1"/>
    <col min="16132" max="16132" width="14.42578125" customWidth="1"/>
    <col min="16133" max="16133" width="6.5703125" customWidth="1"/>
    <col min="16134" max="16134" width="47.28515625" customWidth="1"/>
    <col min="16135" max="16135" width="15.140625" customWidth="1"/>
  </cols>
  <sheetData>
    <row r="1" spans="1:7" ht="12" customHeight="1">
      <c r="A1" s="182" t="s">
        <v>286</v>
      </c>
      <c r="F1" s="4"/>
      <c r="G1" s="183" t="s">
        <v>290</v>
      </c>
    </row>
    <row r="2" spans="1:7">
      <c r="A2" s="271" t="s">
        <v>18</v>
      </c>
      <c r="B2" s="271"/>
      <c r="C2" s="271"/>
      <c r="D2" s="271"/>
      <c r="E2" s="271"/>
      <c r="F2" s="271"/>
      <c r="G2" s="271"/>
    </row>
    <row r="3" spans="1:7">
      <c r="A3" s="271">
        <v>2013</v>
      </c>
      <c r="B3" s="271"/>
      <c r="C3" s="271"/>
      <c r="D3" s="271"/>
      <c r="E3" s="271"/>
      <c r="F3" s="271"/>
      <c r="G3" s="271"/>
    </row>
    <row r="4" spans="1:7" ht="12" customHeight="1">
      <c r="A4" s="274"/>
      <c r="B4" s="274"/>
      <c r="C4" s="274"/>
      <c r="E4" s="274"/>
      <c r="F4" s="274"/>
      <c r="G4" s="183" t="s">
        <v>0</v>
      </c>
    </row>
    <row r="5" spans="1:7" ht="14.25" customHeight="1">
      <c r="A5" s="272" t="s">
        <v>52</v>
      </c>
      <c r="B5" s="272"/>
      <c r="C5" s="272"/>
      <c r="D5" s="272"/>
      <c r="E5" s="272" t="s">
        <v>53</v>
      </c>
      <c r="F5" s="272"/>
      <c r="G5" s="272"/>
    </row>
    <row r="6" spans="1:7">
      <c r="A6" s="273" t="s">
        <v>19</v>
      </c>
      <c r="B6" s="273"/>
      <c r="C6" s="273"/>
      <c r="D6" s="184" t="s">
        <v>49</v>
      </c>
      <c r="E6" s="273" t="s">
        <v>19</v>
      </c>
      <c r="F6" s="273"/>
      <c r="G6" s="184" t="s">
        <v>49</v>
      </c>
    </row>
    <row r="7" spans="1:7" ht="12" customHeight="1">
      <c r="A7" s="251" t="s">
        <v>20</v>
      </c>
      <c r="B7" s="251"/>
      <c r="C7" s="251"/>
      <c r="D7" s="88">
        <f>+'5.3.Bölcsőde M-F.bev.'!G9</f>
        <v>26896</v>
      </c>
      <c r="E7" s="251" t="s">
        <v>32</v>
      </c>
      <c r="F7" s="251"/>
      <c r="G7" s="88">
        <f>+'9.3.Bölcsőde M-F.kiad.össz.'!E8</f>
        <v>60338</v>
      </c>
    </row>
    <row r="8" spans="1:7" ht="12" customHeight="1">
      <c r="A8" s="267" t="s">
        <v>80</v>
      </c>
      <c r="B8" s="267"/>
      <c r="C8" s="267"/>
      <c r="D8" s="88"/>
      <c r="E8" s="260" t="s">
        <v>47</v>
      </c>
      <c r="F8" s="260"/>
      <c r="G8" s="88">
        <f>+'9.3.Bölcsőde M-F.kiad.össz.'!E9</f>
        <v>15640</v>
      </c>
    </row>
    <row r="9" spans="1:7" ht="12" customHeight="1">
      <c r="A9" s="268" t="s">
        <v>106</v>
      </c>
      <c r="B9" s="269"/>
      <c r="C9" s="270"/>
      <c r="D9" s="88"/>
      <c r="E9" s="251" t="s">
        <v>40</v>
      </c>
      <c r="F9" s="251"/>
      <c r="G9" s="88">
        <f>+'9.3.Bölcsőde M-F.kiad.össz.'!E10</f>
        <v>31241</v>
      </c>
    </row>
    <row r="10" spans="1:7" ht="12" customHeight="1">
      <c r="A10" s="247" t="s">
        <v>104</v>
      </c>
      <c r="B10" s="263"/>
      <c r="C10" s="248"/>
      <c r="D10" s="88"/>
      <c r="E10" s="251" t="s">
        <v>41</v>
      </c>
      <c r="F10" s="251"/>
      <c r="G10" s="88">
        <f>+'9.3.Bölcsőde M-F.kiad.össz.'!E11</f>
        <v>0</v>
      </c>
    </row>
    <row r="11" spans="1:7" ht="12" customHeight="1">
      <c r="A11" s="247" t="s">
        <v>105</v>
      </c>
      <c r="B11" s="263"/>
      <c r="C11" s="248"/>
      <c r="D11" s="88"/>
      <c r="E11" s="251" t="s">
        <v>35</v>
      </c>
      <c r="F11" s="251"/>
      <c r="G11" s="88">
        <f>+'9.3.Bölcsőde M-F.kiad.össz.'!E12</f>
        <v>2531</v>
      </c>
    </row>
    <row r="12" spans="1:7" ht="12" customHeight="1">
      <c r="A12" s="251" t="s">
        <v>113</v>
      </c>
      <c r="B12" s="251"/>
      <c r="C12" s="251"/>
      <c r="D12" s="88"/>
      <c r="E12" s="252"/>
      <c r="F12" s="253"/>
      <c r="G12" s="88"/>
    </row>
    <row r="13" spans="1:7" ht="12" customHeight="1">
      <c r="A13" s="265" t="s">
        <v>107</v>
      </c>
      <c r="B13" s="265"/>
      <c r="C13" s="265"/>
      <c r="D13" s="88"/>
      <c r="E13" s="247" t="s">
        <v>75</v>
      </c>
      <c r="F13" s="248"/>
      <c r="G13" s="88"/>
    </row>
    <row r="14" spans="1:7" ht="12" customHeight="1">
      <c r="A14" s="266"/>
      <c r="B14" s="266"/>
      <c r="C14" s="266"/>
      <c r="D14" s="88"/>
      <c r="E14" s="247" t="s">
        <v>76</v>
      </c>
      <c r="F14" s="248"/>
      <c r="G14" s="88"/>
    </row>
    <row r="15" spans="1:7" ht="12" customHeight="1">
      <c r="A15" s="264"/>
      <c r="B15" s="264"/>
      <c r="C15" s="264"/>
      <c r="D15" s="88"/>
      <c r="E15" s="252"/>
      <c r="F15" s="253"/>
      <c r="G15" s="88"/>
    </row>
    <row r="16" spans="1:7" ht="12" customHeight="1">
      <c r="A16" s="264"/>
      <c r="B16" s="264"/>
      <c r="C16" s="264"/>
      <c r="D16" s="88"/>
      <c r="E16" s="252"/>
      <c r="F16" s="253"/>
      <c r="G16" s="88"/>
    </row>
    <row r="17" spans="1:7" s="31" customFormat="1" ht="12" customHeight="1">
      <c r="A17" s="254" t="s">
        <v>54</v>
      </c>
      <c r="B17" s="254"/>
      <c r="C17" s="254"/>
      <c r="D17" s="89">
        <f>SUM(D7:D13)</f>
        <v>26896</v>
      </c>
      <c r="E17" s="249" t="s">
        <v>55</v>
      </c>
      <c r="F17" s="250"/>
      <c r="G17" s="89">
        <f>SUM(G7:G16)</f>
        <v>109750</v>
      </c>
    </row>
    <row r="18" spans="1:7" ht="12" customHeight="1">
      <c r="A18" s="260" t="s">
        <v>50</v>
      </c>
      <c r="B18" s="260"/>
      <c r="C18" s="260"/>
      <c r="D18" s="88"/>
      <c r="E18" s="247" t="s">
        <v>51</v>
      </c>
      <c r="F18" s="248"/>
      <c r="G18" s="88"/>
    </row>
    <row r="19" spans="1:7" ht="12" customHeight="1">
      <c r="A19" s="260" t="s">
        <v>78</v>
      </c>
      <c r="B19" s="260"/>
      <c r="C19" s="260"/>
      <c r="D19" s="88"/>
      <c r="E19" s="247" t="s">
        <v>79</v>
      </c>
      <c r="F19" s="248"/>
      <c r="G19" s="88"/>
    </row>
    <row r="20" spans="1:7" ht="12" customHeight="1">
      <c r="A20" s="256" t="s">
        <v>112</v>
      </c>
      <c r="B20" s="256"/>
      <c r="C20" s="256"/>
      <c r="D20" s="88">
        <f>+'5.3.Bölcsőde M-F.bev.'!G26</f>
        <v>82854</v>
      </c>
      <c r="E20" s="257" t="s">
        <v>59</v>
      </c>
      <c r="F20" s="258"/>
      <c r="G20" s="88"/>
    </row>
    <row r="21" spans="1:7" ht="12" customHeight="1">
      <c r="A21" s="251" t="s">
        <v>56</v>
      </c>
      <c r="B21" s="251"/>
      <c r="C21" s="251"/>
      <c r="D21" s="88"/>
      <c r="E21" s="247" t="s">
        <v>58</v>
      </c>
      <c r="F21" s="248"/>
      <c r="G21" s="88"/>
    </row>
    <row r="22" spans="1:7" ht="12" customHeight="1">
      <c r="A22" s="251" t="s">
        <v>57</v>
      </c>
      <c r="B22" s="251"/>
      <c r="C22" s="251"/>
      <c r="D22" s="88"/>
      <c r="E22" s="252"/>
      <c r="F22" s="253"/>
      <c r="G22" s="88"/>
    </row>
    <row r="23" spans="1:7" s="31" customFormat="1" ht="12" customHeight="1">
      <c r="A23" s="254" t="s">
        <v>61</v>
      </c>
      <c r="B23" s="254"/>
      <c r="C23" s="254"/>
      <c r="D23" s="89">
        <f>SUM(D18:D22)</f>
        <v>82854</v>
      </c>
      <c r="E23" s="249" t="s">
        <v>62</v>
      </c>
      <c r="F23" s="250"/>
      <c r="G23" s="89">
        <f>SUM(G18:G22)</f>
        <v>0</v>
      </c>
    </row>
    <row r="24" spans="1:7" ht="12" customHeight="1">
      <c r="A24" s="277"/>
      <c r="B24" s="277"/>
      <c r="C24" s="277"/>
      <c r="D24" s="88"/>
      <c r="E24" s="261"/>
      <c r="F24" s="262"/>
      <c r="G24" s="88"/>
    </row>
    <row r="25" spans="1:7" s="31" customFormat="1" ht="12" customHeight="1">
      <c r="A25" s="254" t="s">
        <v>63</v>
      </c>
      <c r="B25" s="254"/>
      <c r="C25" s="254"/>
      <c r="D25" s="89">
        <f>+D17+D23</f>
        <v>109750</v>
      </c>
      <c r="E25" s="249" t="s">
        <v>64</v>
      </c>
      <c r="F25" s="250"/>
      <c r="G25" s="89">
        <f>+G23+G17</f>
        <v>109750</v>
      </c>
    </row>
    <row r="26" spans="1:7" ht="12" customHeight="1">
      <c r="A26" s="251"/>
      <c r="B26" s="251"/>
      <c r="C26" s="251"/>
      <c r="D26" s="88"/>
      <c r="E26" s="247"/>
      <c r="F26" s="248"/>
      <c r="G26" s="88"/>
    </row>
    <row r="27" spans="1:7" ht="12" customHeight="1">
      <c r="A27" s="251" t="s">
        <v>22</v>
      </c>
      <c r="B27" s="251"/>
      <c r="C27" s="251"/>
      <c r="D27" s="88"/>
      <c r="E27" s="247" t="s">
        <v>42</v>
      </c>
      <c r="F27" s="248"/>
      <c r="G27" s="88"/>
    </row>
    <row r="28" spans="1:7" ht="12" customHeight="1">
      <c r="A28" s="267" t="s">
        <v>121</v>
      </c>
      <c r="B28" s="267"/>
      <c r="C28" s="267"/>
      <c r="D28" s="88"/>
      <c r="E28" s="247" t="s">
        <v>43</v>
      </c>
      <c r="F28" s="248"/>
      <c r="G28" s="88"/>
    </row>
    <row r="29" spans="1:7" ht="12" customHeight="1">
      <c r="A29" s="251" t="s">
        <v>111</v>
      </c>
      <c r="B29" s="251"/>
      <c r="C29" s="251"/>
      <c r="D29" s="88"/>
      <c r="E29" s="247" t="s">
        <v>38</v>
      </c>
      <c r="F29" s="248"/>
      <c r="G29" s="88"/>
    </row>
    <row r="30" spans="1:7" ht="12" customHeight="1">
      <c r="A30" s="251" t="s">
        <v>23</v>
      </c>
      <c r="B30" s="251"/>
      <c r="C30" s="251"/>
      <c r="D30" s="88"/>
      <c r="E30" s="247"/>
      <c r="F30" s="248"/>
      <c r="G30" s="88"/>
    </row>
    <row r="31" spans="1:7" ht="12" customHeight="1">
      <c r="A31" s="251"/>
      <c r="B31" s="251"/>
      <c r="C31" s="251"/>
      <c r="D31" s="88"/>
      <c r="E31" s="247" t="s">
        <v>168</v>
      </c>
      <c r="F31" s="248"/>
      <c r="G31" s="88"/>
    </row>
    <row r="32" spans="1:7" ht="12" customHeight="1">
      <c r="A32" s="251"/>
      <c r="B32" s="251"/>
      <c r="C32" s="251"/>
      <c r="D32" s="88"/>
      <c r="E32" s="247" t="s">
        <v>77</v>
      </c>
      <c r="F32" s="248"/>
      <c r="G32" s="88"/>
    </row>
    <row r="33" spans="1:7" ht="12" customHeight="1">
      <c r="A33" s="264"/>
      <c r="B33" s="264"/>
      <c r="C33" s="264"/>
      <c r="D33" s="88"/>
      <c r="E33" s="252"/>
      <c r="F33" s="253"/>
      <c r="G33" s="88"/>
    </row>
    <row r="34" spans="1:7" ht="12" customHeight="1">
      <c r="A34" s="251"/>
      <c r="B34" s="251"/>
      <c r="C34" s="251"/>
      <c r="D34" s="88"/>
      <c r="E34" s="247"/>
      <c r="F34" s="248"/>
      <c r="G34" s="88"/>
    </row>
    <row r="35" spans="1:7" s="31" customFormat="1" ht="12" customHeight="1">
      <c r="A35" s="254" t="s">
        <v>65</v>
      </c>
      <c r="B35" s="254"/>
      <c r="C35" s="254"/>
      <c r="D35" s="89">
        <f>SUM(D27:D30)</f>
        <v>0</v>
      </c>
      <c r="E35" s="249" t="s">
        <v>66</v>
      </c>
      <c r="F35" s="250"/>
      <c r="G35" s="89">
        <f>SUM(G27:G32)</f>
        <v>0</v>
      </c>
    </row>
    <row r="36" spans="1:7" ht="12" customHeight="1">
      <c r="A36" s="260" t="s">
        <v>50</v>
      </c>
      <c r="B36" s="260"/>
      <c r="C36" s="260"/>
      <c r="D36" s="88"/>
      <c r="E36" s="247" t="s">
        <v>51</v>
      </c>
      <c r="F36" s="248"/>
      <c r="G36" s="88"/>
    </row>
    <row r="37" spans="1:7" ht="12" customHeight="1">
      <c r="A37" s="260" t="s">
        <v>78</v>
      </c>
      <c r="B37" s="260"/>
      <c r="C37" s="260"/>
      <c r="D37" s="88"/>
      <c r="E37" s="268" t="s">
        <v>67</v>
      </c>
      <c r="F37" s="270"/>
      <c r="G37" s="88"/>
    </row>
    <row r="38" spans="1:7" ht="12" customHeight="1">
      <c r="A38" s="256" t="s">
        <v>112</v>
      </c>
      <c r="B38" s="256"/>
      <c r="C38" s="256"/>
      <c r="D38" s="88"/>
      <c r="E38" s="257" t="s">
        <v>59</v>
      </c>
      <c r="F38" s="258"/>
      <c r="G38" s="88"/>
    </row>
    <row r="39" spans="1:7" ht="12" customHeight="1">
      <c r="A39" s="251" t="s">
        <v>56</v>
      </c>
      <c r="B39" s="251"/>
      <c r="C39" s="251"/>
      <c r="D39" s="185"/>
      <c r="E39" s="247" t="s">
        <v>68</v>
      </c>
      <c r="F39" s="248"/>
      <c r="G39" s="88"/>
    </row>
    <row r="40" spans="1:7" ht="12" customHeight="1">
      <c r="A40" s="251" t="s">
        <v>86</v>
      </c>
      <c r="B40" s="251"/>
      <c r="C40" s="251"/>
      <c r="D40" s="88"/>
      <c r="E40" s="247" t="s">
        <v>60</v>
      </c>
      <c r="F40" s="248"/>
      <c r="G40" s="88"/>
    </row>
    <row r="41" spans="1:7" s="31" customFormat="1" ht="12" customHeight="1">
      <c r="A41" s="254" t="s">
        <v>69</v>
      </c>
      <c r="B41" s="254"/>
      <c r="C41" s="254"/>
      <c r="D41" s="89">
        <f>SUM(D36:D40)</f>
        <v>0</v>
      </c>
      <c r="E41" s="249" t="s">
        <v>70</v>
      </c>
      <c r="F41" s="250"/>
      <c r="G41" s="89">
        <f>SUM(G36:G40)</f>
        <v>0</v>
      </c>
    </row>
    <row r="42" spans="1:7" ht="12" customHeight="1">
      <c r="A42" s="259"/>
      <c r="B42" s="259"/>
      <c r="C42" s="259"/>
      <c r="D42" s="88"/>
      <c r="E42" s="42"/>
      <c r="F42" s="43"/>
      <c r="G42" s="88"/>
    </row>
    <row r="43" spans="1:7" s="31" customFormat="1" ht="12" customHeight="1">
      <c r="A43" s="254" t="s">
        <v>71</v>
      </c>
      <c r="B43" s="254"/>
      <c r="C43" s="254"/>
      <c r="D43" s="89">
        <f>+D35+D41</f>
        <v>0</v>
      </c>
      <c r="E43" s="249" t="s">
        <v>72</v>
      </c>
      <c r="F43" s="250"/>
      <c r="G43" s="89">
        <f>+G35+G41</f>
        <v>0</v>
      </c>
    </row>
    <row r="44" spans="1:7" ht="12" customHeight="1">
      <c r="A44" s="256"/>
      <c r="B44" s="256"/>
      <c r="C44" s="256"/>
      <c r="D44" s="88"/>
      <c r="E44" s="252"/>
      <c r="F44" s="253"/>
      <c r="G44" s="88"/>
    </row>
    <row r="45" spans="1:7" s="31" customFormat="1" ht="12.75" customHeight="1">
      <c r="A45" s="255" t="s">
        <v>73</v>
      </c>
      <c r="B45" s="255"/>
      <c r="C45" s="255"/>
      <c r="D45" s="89">
        <f>+D25+D43</f>
        <v>109750</v>
      </c>
      <c r="E45" s="255" t="s">
        <v>74</v>
      </c>
      <c r="F45" s="255"/>
      <c r="G45" s="89">
        <f>+G43+G25</f>
        <v>109750</v>
      </c>
    </row>
  </sheetData>
  <mergeCells count="85">
    <mergeCell ref="A45:C45"/>
    <mergeCell ref="E45:F45"/>
    <mergeCell ref="A39:C39"/>
    <mergeCell ref="E39:F39"/>
    <mergeCell ref="A40:C40"/>
    <mergeCell ref="E40:F40"/>
    <mergeCell ref="A41:C41"/>
    <mergeCell ref="E41:F41"/>
    <mergeCell ref="A42:C42"/>
    <mergeCell ref="A43:C43"/>
    <mergeCell ref="E43:F43"/>
    <mergeCell ref="A44:C44"/>
    <mergeCell ref="E44:F44"/>
    <mergeCell ref="A36:C36"/>
    <mergeCell ref="E36:F36"/>
    <mergeCell ref="A37:C37"/>
    <mergeCell ref="E37:F37"/>
    <mergeCell ref="A38:C38"/>
    <mergeCell ref="E38:F38"/>
    <mergeCell ref="A33:C33"/>
    <mergeCell ref="E33:F33"/>
    <mergeCell ref="A34:C34"/>
    <mergeCell ref="E34:F34"/>
    <mergeCell ref="A35:C35"/>
    <mergeCell ref="E35:F35"/>
    <mergeCell ref="A30:C30"/>
    <mergeCell ref="E30:F30"/>
    <mergeCell ref="A31:C31"/>
    <mergeCell ref="E31:F31"/>
    <mergeCell ref="A32:C32"/>
    <mergeCell ref="E32:F32"/>
    <mergeCell ref="A27:C27"/>
    <mergeCell ref="E27:F27"/>
    <mergeCell ref="A28:C28"/>
    <mergeCell ref="E28:F28"/>
    <mergeCell ref="A29:C29"/>
    <mergeCell ref="E29:F29"/>
    <mergeCell ref="A24:C24"/>
    <mergeCell ref="E24:F24"/>
    <mergeCell ref="A25:C25"/>
    <mergeCell ref="E25:F25"/>
    <mergeCell ref="A26:C26"/>
    <mergeCell ref="E26:F26"/>
    <mergeCell ref="A21:C21"/>
    <mergeCell ref="E21:F21"/>
    <mergeCell ref="A22:C22"/>
    <mergeCell ref="E22:F22"/>
    <mergeCell ref="A23:C23"/>
    <mergeCell ref="E23:F23"/>
    <mergeCell ref="A18:C18"/>
    <mergeCell ref="E18:F18"/>
    <mergeCell ref="A19:C19"/>
    <mergeCell ref="E19:F19"/>
    <mergeCell ref="A20:C20"/>
    <mergeCell ref="E20:F20"/>
    <mergeCell ref="A15:C15"/>
    <mergeCell ref="E15:F15"/>
    <mergeCell ref="A16:C16"/>
    <mergeCell ref="E16:F16"/>
    <mergeCell ref="A17:C17"/>
    <mergeCell ref="E17:F17"/>
    <mergeCell ref="A12:C12"/>
    <mergeCell ref="E12:F12"/>
    <mergeCell ref="A13:C13"/>
    <mergeCell ref="E13:F13"/>
    <mergeCell ref="A14:C14"/>
    <mergeCell ref="E14:F14"/>
    <mergeCell ref="A9:C9"/>
    <mergeCell ref="E9:F9"/>
    <mergeCell ref="A10:C10"/>
    <mergeCell ref="E10:F10"/>
    <mergeCell ref="A11:C11"/>
    <mergeCell ref="E11:F11"/>
    <mergeCell ref="A6:C6"/>
    <mergeCell ref="E6:F6"/>
    <mergeCell ref="A7:C7"/>
    <mergeCell ref="E7:F7"/>
    <mergeCell ref="A8:C8"/>
    <mergeCell ref="E8:F8"/>
    <mergeCell ref="A2:G2"/>
    <mergeCell ref="A3:G3"/>
    <mergeCell ref="A4:C4"/>
    <mergeCell ref="E4:F4"/>
    <mergeCell ref="A5:D5"/>
    <mergeCell ref="E5:G5"/>
  </mergeCells>
  <printOptions horizontalCentered="1"/>
  <pageMargins left="0.59055118110236227" right="0.43307086614173229" top="0.15748031496062992" bottom="0.27559055118110237" header="0.51181102362204722" footer="0.27559055118110237"/>
  <pageSetup paperSize="9" orientation="landscape" horizontalDpi="300" verticalDpi="300" r:id="rId1"/>
  <headerFooter alignWithMargins="0">
    <oddFooter>&amp;LVeresegyház, 2013. Február 07.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A2" sqref="A2:E2"/>
    </sheetView>
  </sheetViews>
  <sheetFormatPr defaultRowHeight="12.75"/>
  <cols>
    <col min="1" max="1" width="41.42578125" customWidth="1"/>
    <col min="2" max="2" width="15.42578125" customWidth="1"/>
    <col min="3" max="3" width="16.140625" customWidth="1"/>
    <col min="4" max="4" width="14.4257812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368</v>
      </c>
      <c r="B1" s="349"/>
      <c r="C1" s="349"/>
      <c r="D1" s="349"/>
      <c r="E1" s="349"/>
    </row>
    <row r="2" spans="1:15" ht="18" customHeight="1">
      <c r="A2" s="278" t="s">
        <v>188</v>
      </c>
      <c r="B2" s="278"/>
      <c r="C2" s="278"/>
      <c r="D2" s="278"/>
      <c r="E2" s="278"/>
      <c r="F2" s="3"/>
      <c r="G2" s="1"/>
    </row>
    <row r="3" spans="1:15" ht="12.75" customHeight="1">
      <c r="A3" s="328" t="s">
        <v>127</v>
      </c>
      <c r="B3" s="328"/>
      <c r="C3" s="328"/>
      <c r="D3" s="328"/>
      <c r="E3" s="328"/>
      <c r="F3" s="3"/>
      <c r="G3" s="1"/>
    </row>
    <row r="4" spans="1:15" ht="12.75" customHeight="1">
      <c r="A4" s="178"/>
      <c r="B4" s="178"/>
      <c r="C4" s="178"/>
      <c r="D4" s="178"/>
      <c r="E4" s="178"/>
      <c r="F4" s="3"/>
      <c r="G4" s="1"/>
    </row>
    <row r="5" spans="1:15" ht="14.25" customHeight="1">
      <c r="A5" s="30" t="s">
        <v>186</v>
      </c>
      <c r="B5" s="277" t="s">
        <v>287</v>
      </c>
      <c r="C5" s="277"/>
      <c r="D5" s="277"/>
      <c r="E5" s="277"/>
      <c r="F5" s="3"/>
      <c r="G5" s="1"/>
    </row>
    <row r="6" spans="1:15" ht="39" customHeight="1">
      <c r="A6" s="40" t="s">
        <v>184</v>
      </c>
      <c r="B6" s="63"/>
      <c r="C6" s="63"/>
      <c r="D6" s="63"/>
      <c r="E6" s="64" t="s">
        <v>2</v>
      </c>
      <c r="F6" s="3"/>
      <c r="G6" s="6"/>
    </row>
    <row r="7" spans="1:15" ht="15" customHeight="1">
      <c r="A7" s="326" t="s">
        <v>7</v>
      </c>
      <c r="B7" s="353" t="s">
        <v>148</v>
      </c>
      <c r="C7" s="354"/>
      <c r="D7" s="354"/>
      <c r="E7" s="355"/>
    </row>
    <row r="8" spans="1:15" s="191" customFormat="1" ht="39.75" customHeight="1">
      <c r="A8" s="327"/>
      <c r="B8" s="91" t="s">
        <v>310</v>
      </c>
      <c r="C8" s="91" t="s">
        <v>311</v>
      </c>
      <c r="D8" s="91" t="s">
        <v>312</v>
      </c>
      <c r="E8" s="91" t="s">
        <v>6</v>
      </c>
    </row>
    <row r="9" spans="1:15" ht="13.5" customHeight="1">
      <c r="A9" s="168" t="s">
        <v>32</v>
      </c>
      <c r="B9" s="88">
        <v>2439</v>
      </c>
      <c r="C9" s="88">
        <v>1464</v>
      </c>
      <c r="D9" s="88">
        <v>4167</v>
      </c>
      <c r="E9" s="88">
        <f>SUM(B9:D9)</f>
        <v>8070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9" t="s">
        <v>37</v>
      </c>
      <c r="B10" s="88">
        <v>645</v>
      </c>
      <c r="C10" s="88">
        <v>386</v>
      </c>
      <c r="D10" s="88">
        <v>1097</v>
      </c>
      <c r="E10" s="88">
        <f t="shared" ref="E10:E28" si="0">SUM(B10:D10)</f>
        <v>2128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68" t="s">
        <v>33</v>
      </c>
      <c r="B11" s="88">
        <v>1425</v>
      </c>
      <c r="C11" s="88">
        <v>75</v>
      </c>
      <c r="D11" s="88">
        <v>3776</v>
      </c>
      <c r="E11" s="88">
        <f t="shared" si="0"/>
        <v>5276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5" t="s">
        <v>34</v>
      </c>
      <c r="B12" s="88"/>
      <c r="C12" s="88"/>
      <c r="D12" s="88"/>
      <c r="E12" s="88">
        <f t="shared" si="0"/>
        <v>0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45</v>
      </c>
      <c r="B13" s="88">
        <v>19</v>
      </c>
      <c r="C13" s="88">
        <v>19</v>
      </c>
      <c r="D13" s="88">
        <v>83</v>
      </c>
      <c r="E13" s="88">
        <f t="shared" si="0"/>
        <v>121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68" t="s">
        <v>162</v>
      </c>
      <c r="B14" s="88"/>
      <c r="C14" s="88"/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0" t="s">
        <v>39</v>
      </c>
      <c r="B15" s="88"/>
      <c r="C15" s="88"/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76" t="s">
        <v>44</v>
      </c>
      <c r="B16" s="88"/>
      <c r="C16" s="88"/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163</v>
      </c>
      <c r="B17" s="88"/>
      <c r="C17" s="88"/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 t="s">
        <v>164</v>
      </c>
      <c r="B18" s="88"/>
      <c r="C18" s="88"/>
      <c r="D18" s="88"/>
      <c r="E18" s="88">
        <f t="shared" si="0"/>
        <v>0</v>
      </c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5"/>
      <c r="B19" s="88"/>
      <c r="C19" s="88"/>
      <c r="D19" s="88"/>
      <c r="E19" s="88"/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166</v>
      </c>
      <c r="B20" s="88"/>
      <c r="C20" s="88"/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179" t="s">
        <v>167</v>
      </c>
      <c r="B21" s="88"/>
      <c r="C21" s="88"/>
      <c r="D21" s="88"/>
      <c r="E21" s="88">
        <f t="shared" si="0"/>
        <v>0</v>
      </c>
      <c r="F21" s="2"/>
      <c r="G21" s="2"/>
      <c r="I21" s="2"/>
      <c r="J21" s="2"/>
      <c r="K21" s="2"/>
      <c r="L21" s="2"/>
      <c r="M21" s="2"/>
      <c r="O21" s="2"/>
    </row>
    <row r="22" spans="1:15" s="31" customFormat="1" ht="13.5" customHeight="1">
      <c r="A22" s="16" t="s">
        <v>48</v>
      </c>
      <c r="B22" s="109">
        <f>+B9+B10+B11+B12+B13+B20+B21</f>
        <v>4528</v>
      </c>
      <c r="C22" s="109">
        <f>+C9+C10+C11+C12+C13+C20+C21</f>
        <v>1944</v>
      </c>
      <c r="D22" s="109">
        <f>+D9+D10+D11+D12+D13+D20+D21</f>
        <v>9123</v>
      </c>
      <c r="E22" s="89">
        <f t="shared" si="0"/>
        <v>15595</v>
      </c>
      <c r="F22" s="187"/>
      <c r="G22" s="187"/>
      <c r="I22" s="187"/>
      <c r="J22" s="187"/>
      <c r="K22" s="187"/>
      <c r="L22" s="187"/>
      <c r="M22" s="187"/>
      <c r="O22" s="187"/>
    </row>
    <row r="23" spans="1:15" ht="13.5" customHeight="1">
      <c r="A23" s="53"/>
      <c r="B23" s="108"/>
      <c r="C23" s="108"/>
      <c r="D23" s="108"/>
      <c r="E23" s="88"/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49" t="s">
        <v>51</v>
      </c>
      <c r="B24" s="86"/>
      <c r="C24" s="108"/>
      <c r="D24" s="108"/>
      <c r="E24" s="88">
        <f t="shared" si="0"/>
        <v>0</v>
      </c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1"/>
      <c r="B25" s="110"/>
      <c r="C25" s="108"/>
      <c r="D25" s="108"/>
      <c r="E25" s="88"/>
      <c r="F25" s="2"/>
      <c r="G25" s="2"/>
      <c r="I25" s="2"/>
      <c r="J25" s="2"/>
      <c r="K25" s="2"/>
      <c r="L25" s="2"/>
      <c r="M25" s="2"/>
      <c r="O25" s="2"/>
    </row>
    <row r="26" spans="1:15" s="31" customFormat="1" ht="13.5" customHeight="1">
      <c r="A26" s="52" t="s">
        <v>62</v>
      </c>
      <c r="B26" s="87">
        <f>+B24</f>
        <v>0</v>
      </c>
      <c r="C26" s="87">
        <f>+C24</f>
        <v>0</v>
      </c>
      <c r="D26" s="87">
        <f>+D24</f>
        <v>0</v>
      </c>
      <c r="E26" s="89">
        <f t="shared" si="0"/>
        <v>0</v>
      </c>
      <c r="F26" s="187"/>
      <c r="G26" s="187"/>
      <c r="I26" s="187"/>
      <c r="J26" s="187"/>
      <c r="K26" s="187"/>
      <c r="L26" s="187"/>
      <c r="M26" s="187"/>
      <c r="O26" s="187"/>
    </row>
    <row r="27" spans="1:15">
      <c r="A27" s="52"/>
      <c r="B27" s="87"/>
      <c r="C27" s="88"/>
      <c r="D27" s="88"/>
      <c r="E27" s="88"/>
      <c r="F27" s="2"/>
      <c r="G27" s="2"/>
      <c r="I27" s="2"/>
      <c r="J27" s="2"/>
      <c r="K27" s="2"/>
      <c r="L27" s="2"/>
      <c r="M27" s="2"/>
      <c r="O27" s="2"/>
    </row>
    <row r="28" spans="1:15" s="31" customFormat="1" ht="13.5" customHeight="1">
      <c r="A28" s="30" t="s">
        <v>64</v>
      </c>
      <c r="B28" s="87">
        <f>+B22+B26</f>
        <v>4528</v>
      </c>
      <c r="C28" s="87">
        <f>+C22+C26</f>
        <v>1944</v>
      </c>
      <c r="D28" s="87">
        <f>+D22+D26</f>
        <v>9123</v>
      </c>
      <c r="E28" s="89">
        <f t="shared" si="0"/>
        <v>15595</v>
      </c>
      <c r="F28" s="187"/>
      <c r="G28" s="187"/>
      <c r="I28" s="187"/>
      <c r="J28" s="187"/>
      <c r="K28" s="187"/>
      <c r="L28" s="187"/>
      <c r="M28" s="187"/>
      <c r="O28" s="187"/>
    </row>
    <row r="29" spans="1:15" ht="13.5" customHeight="1">
      <c r="A29" s="60"/>
      <c r="B29" s="60"/>
      <c r="C29" s="38"/>
      <c r="D29" s="38"/>
      <c r="E29" s="38"/>
      <c r="F29" s="2"/>
      <c r="G29" s="2"/>
      <c r="I29" s="2"/>
      <c r="J29" s="2"/>
      <c r="K29" s="2"/>
      <c r="L29" s="2"/>
      <c r="M29" s="2"/>
      <c r="O29" s="2"/>
    </row>
    <row r="30" spans="1:15" ht="27" customHeight="1">
      <c r="A30" s="59" t="s">
        <v>185</v>
      </c>
      <c r="B30" s="59"/>
      <c r="C30" s="38"/>
      <c r="D30" s="38"/>
      <c r="E30" s="83" t="s">
        <v>2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171" t="s">
        <v>42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49" t="s">
        <v>43</v>
      </c>
      <c r="B32" s="171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46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68" t="s">
        <v>162</v>
      </c>
      <c r="B34" s="179"/>
      <c r="C34" s="179"/>
      <c r="D34" s="179"/>
      <c r="E34" s="179"/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170" t="s">
        <v>36</v>
      </c>
      <c r="B35" s="170"/>
      <c r="C35" s="170"/>
      <c r="D35" s="170"/>
      <c r="E35" s="179"/>
      <c r="F35" s="2"/>
      <c r="G35" s="2"/>
      <c r="I35" s="2"/>
    </row>
    <row r="36" spans="1:15" ht="13.5" customHeight="1">
      <c r="A36" s="27"/>
      <c r="B36" s="170"/>
      <c r="C36" s="170"/>
      <c r="D36" s="170"/>
      <c r="E36" s="179"/>
      <c r="F36" s="2"/>
      <c r="G36" s="2"/>
      <c r="I36" s="2"/>
    </row>
    <row r="37" spans="1:15" ht="13.5" customHeight="1">
      <c r="A37" s="179" t="s">
        <v>169</v>
      </c>
      <c r="B37" s="171"/>
      <c r="C37" s="171"/>
      <c r="D37" s="171"/>
      <c r="E37" s="179"/>
      <c r="F37" s="2"/>
      <c r="G37" s="2"/>
      <c r="I37" s="2"/>
    </row>
    <row r="38" spans="1:15" ht="13.5" customHeight="1">
      <c r="A38" s="179" t="s">
        <v>170</v>
      </c>
      <c r="B38" s="14"/>
      <c r="C38" s="14"/>
      <c r="D38" s="14"/>
      <c r="E38" s="179"/>
      <c r="F38" s="2"/>
      <c r="G38" s="2"/>
      <c r="I38" s="2"/>
    </row>
    <row r="39" spans="1:15" ht="13.5" customHeight="1">
      <c r="A39" s="7"/>
      <c r="B39" s="25"/>
      <c r="C39" s="25"/>
      <c r="D39" s="25"/>
      <c r="E39" s="26"/>
      <c r="F39" s="2"/>
      <c r="G39" s="2"/>
      <c r="I39" s="2"/>
    </row>
    <row r="40" spans="1:15" ht="13.5" customHeight="1">
      <c r="A40" s="30" t="s">
        <v>172</v>
      </c>
      <c r="B40" s="30"/>
      <c r="C40" s="22"/>
      <c r="D40" s="22"/>
      <c r="E40" s="179"/>
      <c r="F40" s="2"/>
      <c r="G40" s="2"/>
      <c r="I40" s="2"/>
    </row>
    <row r="41" spans="1:15" ht="13.5" customHeight="1">
      <c r="A41" s="24"/>
      <c r="B41" s="22"/>
      <c r="C41" s="22"/>
      <c r="D41" s="22"/>
      <c r="E41" s="179"/>
      <c r="F41" s="2"/>
      <c r="G41" s="2"/>
      <c r="I41" s="2"/>
    </row>
    <row r="42" spans="1:15" ht="13.5" customHeight="1">
      <c r="A42" s="171" t="s">
        <v>51</v>
      </c>
      <c r="B42" s="171"/>
      <c r="C42" s="22"/>
      <c r="D42" s="22"/>
      <c r="E42" s="179"/>
      <c r="F42" s="2"/>
      <c r="G42" s="2"/>
      <c r="I42" s="2"/>
    </row>
    <row r="43" spans="1:15" ht="13.5" customHeight="1">
      <c r="A43" s="57" t="s">
        <v>67</v>
      </c>
      <c r="B43" s="57"/>
      <c r="C43" s="22"/>
      <c r="D43" s="22"/>
      <c r="E43" s="179"/>
      <c r="F43" s="2"/>
      <c r="G43" s="2"/>
      <c r="I43" s="2"/>
    </row>
    <row r="44" spans="1:15" ht="13.5" customHeight="1">
      <c r="A44" s="30" t="s">
        <v>70</v>
      </c>
      <c r="B44" s="30"/>
      <c r="C44" s="179"/>
      <c r="D44" s="179"/>
      <c r="E44" s="179"/>
    </row>
    <row r="45" spans="1:15" ht="13.5" customHeight="1">
      <c r="A45" s="56"/>
      <c r="B45" s="56"/>
      <c r="C45" s="179"/>
      <c r="D45" s="179"/>
      <c r="E45" s="179"/>
    </row>
    <row r="46" spans="1:15" ht="13.5" customHeight="1">
      <c r="A46" s="30" t="s">
        <v>72</v>
      </c>
      <c r="B46" s="30"/>
      <c r="C46" s="179"/>
      <c r="D46" s="179"/>
      <c r="E46" s="179"/>
    </row>
    <row r="47" spans="1:15" ht="13.5" customHeight="1">
      <c r="A47" s="179"/>
      <c r="B47" s="179"/>
      <c r="C47" s="179"/>
      <c r="D47" s="179"/>
      <c r="E47" s="179"/>
    </row>
    <row r="48" spans="1:15" ht="15" customHeight="1">
      <c r="A48" s="23" t="s">
        <v>173</v>
      </c>
      <c r="B48" s="22"/>
      <c r="C48" s="22"/>
      <c r="D48" s="22"/>
      <c r="E48" s="24"/>
    </row>
  </sheetData>
  <mergeCells count="6">
    <mergeCell ref="A1:E1"/>
    <mergeCell ref="A2:E2"/>
    <mergeCell ref="A3:E3"/>
    <mergeCell ref="B5:E5"/>
    <mergeCell ref="A7:A8"/>
    <mergeCell ref="B7:E7"/>
  </mergeCells>
  <printOptions horizontalCentered="1"/>
  <pageMargins left="0.51181102362204722" right="0.39370078740157483" top="0.94" bottom="0.56999999999999995" header="0.31496062992125984" footer="0.19685039370078741"/>
  <pageSetup paperSize="9" scale="95" orientation="portrait" horizontalDpi="300" verticalDpi="300" r:id="rId1"/>
  <headerFooter alignWithMargins="0">
    <oddHeader>&amp;LKÖLCSEY FERENC VÁROSI KÖNYVTÁR</oddHeader>
    <oddFooter>&amp;LVeresegyház, 2013. Február 07.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H18" sqref="H18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369</v>
      </c>
      <c r="B1" s="349"/>
      <c r="C1" s="349"/>
      <c r="D1" s="349"/>
      <c r="E1" s="349"/>
    </row>
    <row r="2" spans="1:15" ht="18" customHeight="1">
      <c r="A2" s="278" t="s">
        <v>188</v>
      </c>
      <c r="B2" s="278"/>
      <c r="C2" s="278"/>
      <c r="D2" s="278"/>
      <c r="E2" s="278"/>
      <c r="F2" s="3"/>
      <c r="G2" s="1"/>
    </row>
    <row r="3" spans="1:15" ht="18" customHeight="1">
      <c r="A3" s="328" t="s">
        <v>128</v>
      </c>
      <c r="B3" s="328"/>
      <c r="C3" s="328"/>
      <c r="D3" s="328"/>
      <c r="E3" s="328"/>
      <c r="F3" s="3"/>
      <c r="G3" s="1"/>
    </row>
    <row r="4" spans="1:15" ht="12" customHeight="1">
      <c r="A4" s="178"/>
      <c r="B4" s="178"/>
      <c r="C4" s="178"/>
      <c r="D4" s="178"/>
      <c r="E4" s="178"/>
      <c r="F4" s="3"/>
      <c r="G4" s="1"/>
    </row>
    <row r="5" spans="1:15" ht="14.25" customHeight="1">
      <c r="A5" s="30" t="s">
        <v>186</v>
      </c>
      <c r="B5" s="277" t="s">
        <v>287</v>
      </c>
      <c r="C5" s="277"/>
      <c r="D5" s="277"/>
      <c r="E5" s="277"/>
      <c r="F5" s="3"/>
      <c r="G5" s="1"/>
    </row>
    <row r="6" spans="1:15" ht="35.25" customHeight="1">
      <c r="A6" s="40" t="s">
        <v>184</v>
      </c>
      <c r="B6" s="63"/>
      <c r="C6" s="63"/>
      <c r="D6" s="63"/>
      <c r="E6" s="64" t="s">
        <v>2</v>
      </c>
      <c r="F6" s="3"/>
      <c r="G6" s="6"/>
    </row>
    <row r="7" spans="1:15" ht="15" customHeight="1">
      <c r="A7" s="326" t="s">
        <v>7</v>
      </c>
      <c r="B7" s="353" t="s">
        <v>128</v>
      </c>
      <c r="C7" s="354"/>
      <c r="D7" s="354"/>
      <c r="E7" s="355"/>
    </row>
    <row r="8" spans="1:15" ht="14.25" customHeight="1">
      <c r="A8" s="327"/>
      <c r="B8" s="28"/>
      <c r="C8" s="28"/>
      <c r="D8" s="54"/>
      <c r="E8" s="28" t="s">
        <v>6</v>
      </c>
    </row>
    <row r="9" spans="1:15" ht="13.5" customHeight="1">
      <c r="A9" s="168" t="s">
        <v>32</v>
      </c>
      <c r="B9" s="88"/>
      <c r="C9" s="88"/>
      <c r="D9" s="88"/>
      <c r="E9" s="88">
        <f>SUM(B9:D9)</f>
        <v>0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9" t="s">
        <v>37</v>
      </c>
      <c r="B10" s="88"/>
      <c r="C10" s="88"/>
      <c r="D10" s="88"/>
      <c r="E10" s="88">
        <f t="shared" ref="E10:E28" si="0">SUM(B10:D10)</f>
        <v>0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68" t="s">
        <v>33</v>
      </c>
      <c r="B11" s="88"/>
      <c r="C11" s="88"/>
      <c r="D11" s="88"/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5" t="s">
        <v>34</v>
      </c>
      <c r="B12" s="88"/>
      <c r="C12" s="88"/>
      <c r="D12" s="88"/>
      <c r="E12" s="88">
        <f t="shared" si="0"/>
        <v>0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45</v>
      </c>
      <c r="B13" s="88"/>
      <c r="C13" s="88"/>
      <c r="D13" s="88"/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68" t="s">
        <v>162</v>
      </c>
      <c r="B14" s="88"/>
      <c r="C14" s="88"/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0" t="s">
        <v>39</v>
      </c>
      <c r="B15" s="88"/>
      <c r="C15" s="88"/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76" t="s">
        <v>44</v>
      </c>
      <c r="B16" s="88"/>
      <c r="C16" s="88"/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163</v>
      </c>
      <c r="B17" s="88"/>
      <c r="C17" s="88"/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 t="s">
        <v>164</v>
      </c>
      <c r="B18" s="88"/>
      <c r="C18" s="88"/>
      <c r="D18" s="88"/>
      <c r="E18" s="88">
        <f t="shared" si="0"/>
        <v>0</v>
      </c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5"/>
      <c r="B19" s="88"/>
      <c r="C19" s="88"/>
      <c r="D19" s="88"/>
      <c r="E19" s="88"/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166</v>
      </c>
      <c r="B20" s="88"/>
      <c r="C20" s="88"/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179" t="s">
        <v>167</v>
      </c>
      <c r="B21" s="88"/>
      <c r="C21" s="88"/>
      <c r="D21" s="88"/>
      <c r="E21" s="88">
        <f t="shared" si="0"/>
        <v>0</v>
      </c>
      <c r="F21" s="2"/>
      <c r="G21" s="2"/>
      <c r="I21" s="2"/>
      <c r="J21" s="2"/>
      <c r="K21" s="2"/>
      <c r="L21" s="2"/>
      <c r="M21" s="2"/>
      <c r="O21" s="2"/>
    </row>
    <row r="22" spans="1:15" ht="13.5" customHeight="1">
      <c r="A22" s="16" t="s">
        <v>48</v>
      </c>
      <c r="B22" s="109">
        <f>+B9+B10+B11+B12+B13+B20+B21</f>
        <v>0</v>
      </c>
      <c r="C22" s="109">
        <f>+C9+C10+C11+C12+C13+C20+C21</f>
        <v>0</v>
      </c>
      <c r="D22" s="109">
        <f>+D9+D10+D11+D12+D13+D20+D21</f>
        <v>0</v>
      </c>
      <c r="E22" s="89">
        <f t="shared" si="0"/>
        <v>0</v>
      </c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53"/>
      <c r="B23" s="108"/>
      <c r="C23" s="108"/>
      <c r="D23" s="108"/>
      <c r="E23" s="88"/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49" t="s">
        <v>51</v>
      </c>
      <c r="B24" s="86"/>
      <c r="C24" s="108"/>
      <c r="D24" s="108"/>
      <c r="E24" s="88">
        <f t="shared" si="0"/>
        <v>0</v>
      </c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1"/>
      <c r="B25" s="110"/>
      <c r="C25" s="108"/>
      <c r="D25" s="108"/>
      <c r="E25" s="88"/>
      <c r="F25" s="2"/>
      <c r="G25" s="2"/>
      <c r="I25" s="2"/>
      <c r="J25" s="2"/>
      <c r="K25" s="2"/>
      <c r="L25" s="2"/>
      <c r="M25" s="2"/>
      <c r="O25" s="2"/>
    </row>
    <row r="26" spans="1:15" ht="13.5" customHeight="1">
      <c r="A26" s="52" t="s">
        <v>62</v>
      </c>
      <c r="B26" s="87">
        <f>+B24</f>
        <v>0</v>
      </c>
      <c r="C26" s="87">
        <f>+C24</f>
        <v>0</v>
      </c>
      <c r="D26" s="87">
        <f>+D24</f>
        <v>0</v>
      </c>
      <c r="E26" s="89">
        <f t="shared" si="0"/>
        <v>0</v>
      </c>
      <c r="F26" s="2"/>
      <c r="G26" s="2"/>
      <c r="I26" s="2"/>
      <c r="J26" s="2"/>
      <c r="K26" s="2"/>
      <c r="L26" s="2"/>
      <c r="M26" s="2"/>
      <c r="O26" s="2"/>
    </row>
    <row r="27" spans="1:15">
      <c r="A27" s="52"/>
      <c r="B27" s="87"/>
      <c r="C27" s="88"/>
      <c r="D27" s="88"/>
      <c r="E27" s="88"/>
      <c r="F27" s="2"/>
      <c r="G27" s="2"/>
      <c r="I27" s="2"/>
      <c r="J27" s="2"/>
      <c r="K27" s="2"/>
      <c r="L27" s="2"/>
      <c r="M27" s="2"/>
      <c r="O27" s="2"/>
    </row>
    <row r="28" spans="1:15" ht="13.5" customHeight="1">
      <c r="A28" s="30" t="s">
        <v>64</v>
      </c>
      <c r="B28" s="87">
        <f>+B22+B26</f>
        <v>0</v>
      </c>
      <c r="C28" s="87">
        <f>+C22+C26</f>
        <v>0</v>
      </c>
      <c r="D28" s="87">
        <f>+D22+D26</f>
        <v>0</v>
      </c>
      <c r="E28" s="89">
        <f t="shared" si="0"/>
        <v>0</v>
      </c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60"/>
      <c r="B29" s="60"/>
      <c r="C29" s="38"/>
      <c r="D29" s="38"/>
      <c r="E29" s="38"/>
      <c r="F29" s="2"/>
      <c r="G29" s="2"/>
      <c r="I29" s="2"/>
      <c r="J29" s="2"/>
      <c r="K29" s="2"/>
      <c r="L29" s="2"/>
      <c r="M29" s="2"/>
      <c r="O29" s="2"/>
    </row>
    <row r="30" spans="1:15" ht="26.25" customHeight="1">
      <c r="A30" s="59" t="s">
        <v>185</v>
      </c>
      <c r="B30" s="59"/>
      <c r="C30" s="38"/>
      <c r="D30" s="38"/>
      <c r="E30" s="83" t="s">
        <v>2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171" t="s">
        <v>42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49" t="s">
        <v>43</v>
      </c>
      <c r="B32" s="171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46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68" t="s">
        <v>162</v>
      </c>
      <c r="B34" s="179"/>
      <c r="C34" s="179"/>
      <c r="D34" s="179"/>
      <c r="E34" s="179"/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170" t="s">
        <v>36</v>
      </c>
      <c r="B35" s="170"/>
      <c r="C35" s="170"/>
      <c r="D35" s="170"/>
      <c r="E35" s="179"/>
      <c r="F35" s="2"/>
      <c r="G35" s="2"/>
      <c r="I35" s="2"/>
    </row>
    <row r="36" spans="1:15" ht="13.5" customHeight="1">
      <c r="A36" s="27"/>
      <c r="B36" s="170"/>
      <c r="C36" s="170"/>
      <c r="D36" s="170"/>
      <c r="E36" s="179"/>
      <c r="F36" s="2"/>
      <c r="G36" s="2"/>
      <c r="I36" s="2"/>
    </row>
    <row r="37" spans="1:15" ht="13.5" customHeight="1">
      <c r="A37" s="179" t="s">
        <v>169</v>
      </c>
      <c r="B37" s="171"/>
      <c r="C37" s="171"/>
      <c r="D37" s="171"/>
      <c r="E37" s="179"/>
      <c r="F37" s="2"/>
      <c r="G37" s="2"/>
      <c r="I37" s="2"/>
    </row>
    <row r="38" spans="1:15" ht="13.5" customHeight="1">
      <c r="A38" s="179" t="s">
        <v>170</v>
      </c>
      <c r="B38" s="14"/>
      <c r="C38" s="14"/>
      <c r="D38" s="14"/>
      <c r="E38" s="179"/>
      <c r="F38" s="2"/>
      <c r="G38" s="2"/>
      <c r="I38" s="2"/>
    </row>
    <row r="39" spans="1:15" ht="13.5" customHeight="1">
      <c r="A39" s="7"/>
      <c r="B39" s="25"/>
      <c r="C39" s="25"/>
      <c r="D39" s="25"/>
      <c r="E39" s="26"/>
      <c r="F39" s="2"/>
      <c r="G39" s="2"/>
      <c r="I39" s="2"/>
    </row>
    <row r="40" spans="1:15" ht="13.5" customHeight="1">
      <c r="A40" s="30" t="s">
        <v>172</v>
      </c>
      <c r="B40" s="30"/>
      <c r="C40" s="22"/>
      <c r="D40" s="22"/>
      <c r="E40" s="179"/>
      <c r="F40" s="2"/>
      <c r="G40" s="2"/>
      <c r="I40" s="2"/>
    </row>
    <row r="41" spans="1:15" ht="13.5" customHeight="1">
      <c r="A41" s="24"/>
      <c r="B41" s="22"/>
      <c r="C41" s="22"/>
      <c r="D41" s="22"/>
      <c r="E41" s="179"/>
      <c r="F41" s="2"/>
      <c r="G41" s="2"/>
      <c r="I41" s="2"/>
    </row>
    <row r="42" spans="1:15" ht="13.5" customHeight="1">
      <c r="A42" s="171" t="s">
        <v>51</v>
      </c>
      <c r="B42" s="171"/>
      <c r="C42" s="22"/>
      <c r="D42" s="22"/>
      <c r="E42" s="179"/>
      <c r="F42" s="2"/>
      <c r="G42" s="2"/>
      <c r="I42" s="2"/>
    </row>
    <row r="43" spans="1:15" ht="13.5" customHeight="1">
      <c r="A43" s="57" t="s">
        <v>67</v>
      </c>
      <c r="B43" s="57"/>
      <c r="C43" s="22"/>
      <c r="D43" s="22"/>
      <c r="E43" s="179"/>
      <c r="F43" s="2"/>
      <c r="G43" s="2"/>
      <c r="I43" s="2"/>
    </row>
    <row r="44" spans="1:15" ht="13.5" customHeight="1">
      <c r="A44" s="30" t="s">
        <v>70</v>
      </c>
      <c r="B44" s="30"/>
      <c r="C44" s="179"/>
      <c r="D44" s="179"/>
      <c r="E44" s="179"/>
    </row>
    <row r="45" spans="1:15" ht="13.5" customHeight="1">
      <c r="A45" s="56"/>
      <c r="B45" s="56"/>
      <c r="C45" s="179"/>
      <c r="D45" s="179"/>
      <c r="E45" s="179"/>
    </row>
    <row r="46" spans="1:15" ht="13.5" customHeight="1">
      <c r="A46" s="30" t="s">
        <v>72</v>
      </c>
      <c r="B46" s="30"/>
      <c r="C46" s="179"/>
      <c r="D46" s="179"/>
      <c r="E46" s="179"/>
    </row>
    <row r="47" spans="1:15" ht="13.5" customHeight="1">
      <c r="A47" s="179"/>
      <c r="B47" s="179"/>
      <c r="C47" s="179"/>
      <c r="D47" s="179"/>
      <c r="E47" s="179"/>
    </row>
    <row r="48" spans="1:15" ht="15" customHeight="1">
      <c r="A48" s="23" t="s">
        <v>173</v>
      </c>
      <c r="B48" s="22"/>
      <c r="C48" s="22"/>
      <c r="D48" s="22"/>
      <c r="E48" s="24"/>
    </row>
  </sheetData>
  <mergeCells count="6">
    <mergeCell ref="A1:E1"/>
    <mergeCell ref="A2:E2"/>
    <mergeCell ref="A3:E3"/>
    <mergeCell ref="B5:E5"/>
    <mergeCell ref="A7:A8"/>
    <mergeCell ref="B7:E7"/>
  </mergeCells>
  <printOptions horizontalCentered="1"/>
  <pageMargins left="0.51181102362204722" right="0.39370078740157483" top="0.62992125984251968" bottom="0.39370078740157483" header="0.31496062992125984" footer="0.19685039370078741"/>
  <pageSetup paperSize="9" orientation="portrait" horizontalDpi="300" verticalDpi="300" r:id="rId1"/>
  <headerFooter alignWithMargins="0">
    <oddHeader>&amp;LKÖLCSEY FERENC VÁROSI KÖNYVTÁR</oddHeader>
    <oddFooter>&amp;LVeresegyház, 2013. Február 07.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>
  <dimension ref="A1:O47"/>
  <sheetViews>
    <sheetView workbookViewId="0">
      <selection activeCell="A2" sqref="A2:E2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370</v>
      </c>
      <c r="B1" s="349"/>
      <c r="C1" s="349"/>
      <c r="D1" s="349"/>
      <c r="E1" s="349"/>
    </row>
    <row r="2" spans="1:15" ht="18" customHeight="1">
      <c r="A2" s="278" t="s">
        <v>181</v>
      </c>
      <c r="B2" s="278"/>
      <c r="C2" s="278"/>
      <c r="D2" s="278"/>
      <c r="E2" s="278"/>
      <c r="F2" s="3"/>
      <c r="G2" s="1"/>
    </row>
    <row r="3" spans="1:15" ht="12.75" customHeight="1">
      <c r="A3" s="172"/>
      <c r="B3" s="172"/>
      <c r="C3" s="172"/>
      <c r="D3" s="172"/>
      <c r="E3" s="172"/>
      <c r="F3" s="3"/>
      <c r="G3" s="1"/>
    </row>
    <row r="4" spans="1:15" ht="14.25" customHeight="1">
      <c r="A4" s="30" t="s">
        <v>186</v>
      </c>
      <c r="B4" s="277" t="s">
        <v>288</v>
      </c>
      <c r="C4" s="277"/>
      <c r="D4" s="277"/>
      <c r="E4" s="277"/>
      <c r="F4" s="3"/>
      <c r="G4" s="1"/>
    </row>
    <row r="5" spans="1:15" ht="38.25" customHeight="1">
      <c r="A5" s="40" t="s">
        <v>184</v>
      </c>
      <c r="B5" s="63"/>
      <c r="C5" s="63"/>
      <c r="D5" s="63"/>
      <c r="E5" s="64" t="s">
        <v>2</v>
      </c>
      <c r="F5" s="3"/>
      <c r="G5" s="6"/>
    </row>
    <row r="6" spans="1:15" ht="15" customHeight="1">
      <c r="A6" s="326" t="s">
        <v>7</v>
      </c>
      <c r="B6" s="287" t="s">
        <v>174</v>
      </c>
      <c r="C6" s="287" t="s">
        <v>133</v>
      </c>
      <c r="D6" s="287" t="s">
        <v>180</v>
      </c>
      <c r="E6" s="287" t="s">
        <v>9</v>
      </c>
    </row>
    <row r="7" spans="1:15" ht="18.75" customHeight="1">
      <c r="A7" s="327"/>
      <c r="B7" s="288"/>
      <c r="C7" s="288"/>
      <c r="D7" s="357"/>
      <c r="E7" s="288"/>
    </row>
    <row r="8" spans="1:15" ht="13.5" customHeight="1">
      <c r="A8" s="168" t="s">
        <v>32</v>
      </c>
      <c r="B8" s="88">
        <f>+'9.5.1Műv. Ház M-F.kiad köt.'!C9</f>
        <v>42756</v>
      </c>
      <c r="C8" s="88">
        <f>+'9.5.2.Műv. Ház M-F.kiad.önk.'!E9</f>
        <v>0</v>
      </c>
      <c r="D8" s="88"/>
      <c r="E8" s="88">
        <f>SUM(B8:D8)</f>
        <v>42756</v>
      </c>
      <c r="F8" s="2"/>
      <c r="G8" s="2"/>
      <c r="I8" s="2"/>
      <c r="J8" s="2"/>
      <c r="K8" s="2"/>
      <c r="L8" s="2"/>
      <c r="M8" s="2"/>
      <c r="O8" s="2"/>
    </row>
    <row r="9" spans="1:15" ht="13.5" customHeight="1">
      <c r="A9" s="169" t="s">
        <v>37</v>
      </c>
      <c r="B9" s="88">
        <f>+'9.5.1Műv. Ház M-F.kiad köt.'!C10</f>
        <v>12017</v>
      </c>
      <c r="C9" s="88">
        <f>+'9.5.2.Műv. Ház M-F.kiad.önk.'!E10</f>
        <v>0</v>
      </c>
      <c r="D9" s="88"/>
      <c r="E9" s="88">
        <f t="shared" ref="E9:E27" si="0">SUM(B9:D9)</f>
        <v>12017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8" t="s">
        <v>33</v>
      </c>
      <c r="B10" s="88">
        <f>+'9.5.1Műv. Ház M-F.kiad köt.'!C11</f>
        <v>60210</v>
      </c>
      <c r="C10" s="88">
        <f>+'9.5.2.Műv. Ház M-F.kiad.önk.'!E11</f>
        <v>0</v>
      </c>
      <c r="D10" s="88"/>
      <c r="E10" s="88">
        <f t="shared" si="0"/>
        <v>60210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5" t="s">
        <v>34</v>
      </c>
      <c r="B11" s="88">
        <f>+'9.5.1Műv. Ház M-F.kiad köt.'!C12</f>
        <v>0</v>
      </c>
      <c r="C11" s="88">
        <f>+'9.5.2.Műv. Ház M-F.kiad.önk.'!E12</f>
        <v>0</v>
      </c>
      <c r="D11" s="88"/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68" t="s">
        <v>45</v>
      </c>
      <c r="B12" s="88">
        <f>+'9.5.1Műv. Ház M-F.kiad köt.'!C13</f>
        <v>669</v>
      </c>
      <c r="C12" s="88">
        <f>+'9.5.2.Műv. Ház M-F.kiad.önk.'!E13</f>
        <v>0</v>
      </c>
      <c r="D12" s="88"/>
      <c r="E12" s="88">
        <f t="shared" si="0"/>
        <v>669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162</v>
      </c>
      <c r="B13" s="88">
        <f>+'9.5.1Műv. Ház M-F.kiad köt.'!C14</f>
        <v>0</v>
      </c>
      <c r="C13" s="88">
        <f>+'9.5.2.Műv. Ház M-F.kiad.önk.'!E14</f>
        <v>0</v>
      </c>
      <c r="D13" s="88"/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70" t="s">
        <v>39</v>
      </c>
      <c r="B14" s="88">
        <f>+'9.5.1Műv. Ház M-F.kiad köt.'!C15</f>
        <v>0</v>
      </c>
      <c r="C14" s="88">
        <f>+'9.5.2.Műv. Ház M-F.kiad.önk.'!E15</f>
        <v>0</v>
      </c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6" t="s">
        <v>44</v>
      </c>
      <c r="B15" s="88">
        <f>+'9.5.1Műv. Ház M-F.kiad köt.'!C16</f>
        <v>0</v>
      </c>
      <c r="C15" s="88">
        <f>+'9.5.2.Műv. Ház M-F.kiad.önk.'!E16</f>
        <v>0</v>
      </c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5" t="s">
        <v>163</v>
      </c>
      <c r="B16" s="88">
        <f>+'9.5.1Műv. Ház M-F.kiad köt.'!C17</f>
        <v>0</v>
      </c>
      <c r="C16" s="88">
        <f>+'9.5.2.Műv. Ház M-F.kiad.önk.'!E17</f>
        <v>0</v>
      </c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164</v>
      </c>
      <c r="B17" s="88">
        <f>+'9.5.1Műv. Ház M-F.kiad köt.'!C18</f>
        <v>0</v>
      </c>
      <c r="C17" s="88">
        <f>+'9.5.2.Műv. Ház M-F.kiad.önk.'!E18</f>
        <v>0</v>
      </c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/>
      <c r="B18" s="88"/>
      <c r="C18" s="88"/>
      <c r="D18" s="88"/>
      <c r="E18" s="88"/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79" t="s">
        <v>166</v>
      </c>
      <c r="B19" s="88">
        <f>+'9.5.1Műv. Ház M-F.kiad köt.'!C20</f>
        <v>0</v>
      </c>
      <c r="C19" s="88">
        <f>+'9.5.2.Műv. Ház M-F.kiad.önk.'!E20</f>
        <v>0</v>
      </c>
      <c r="D19" s="88"/>
      <c r="E19" s="88">
        <f t="shared" si="0"/>
        <v>0</v>
      </c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167</v>
      </c>
      <c r="B20" s="88">
        <f>+'9.5.1Műv. Ház M-F.kiad köt.'!C21</f>
        <v>0</v>
      </c>
      <c r="C20" s="88">
        <f>+'9.5.2.Műv. Ház M-F.kiad.önk.'!E21</f>
        <v>0</v>
      </c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s="31" customFormat="1" ht="13.5" customHeight="1">
      <c r="A21" s="16" t="s">
        <v>48</v>
      </c>
      <c r="B21" s="89">
        <f>+'9.5.1Műv. Ház M-F.kiad köt.'!C22</f>
        <v>115652</v>
      </c>
      <c r="C21" s="89">
        <f>+'9.5.2.Műv. Ház M-F.kiad.önk.'!E22</f>
        <v>0</v>
      </c>
      <c r="D21" s="89"/>
      <c r="E21" s="89">
        <f t="shared" si="0"/>
        <v>115652</v>
      </c>
      <c r="F21" s="187"/>
      <c r="G21" s="187"/>
      <c r="I21" s="187"/>
      <c r="J21" s="187"/>
      <c r="K21" s="187"/>
      <c r="L21" s="187"/>
      <c r="M21" s="187"/>
      <c r="O21" s="187"/>
    </row>
    <row r="22" spans="1:15" ht="13.5" customHeight="1">
      <c r="A22" s="53"/>
      <c r="B22" s="88"/>
      <c r="C22" s="88"/>
      <c r="D22" s="88"/>
      <c r="E22" s="88"/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49" t="s">
        <v>51</v>
      </c>
      <c r="B23" s="88">
        <f>+'9.5.1Műv. Ház M-F.kiad köt.'!C24</f>
        <v>0</v>
      </c>
      <c r="C23" s="88">
        <f>+'9.5.2.Műv. Ház M-F.kiad.önk.'!E24</f>
        <v>0</v>
      </c>
      <c r="D23" s="88"/>
      <c r="E23" s="88">
        <f t="shared" si="0"/>
        <v>0</v>
      </c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51"/>
      <c r="B24" s="88"/>
      <c r="C24" s="88"/>
      <c r="D24" s="88"/>
      <c r="E24" s="88"/>
      <c r="F24" s="2"/>
      <c r="G24" s="2"/>
      <c r="I24" s="2"/>
      <c r="J24" s="2"/>
      <c r="K24" s="2"/>
      <c r="L24" s="2"/>
      <c r="M24" s="2"/>
      <c r="O24" s="2"/>
    </row>
    <row r="25" spans="1:15" s="31" customFormat="1" ht="13.5" customHeight="1">
      <c r="A25" s="52" t="s">
        <v>62</v>
      </c>
      <c r="B25" s="89">
        <f>+'9.5.1Műv. Ház M-F.kiad köt.'!C26</f>
        <v>0</v>
      </c>
      <c r="C25" s="89">
        <f>+'9.5.2.Műv. Ház M-F.kiad.önk.'!E26</f>
        <v>0</v>
      </c>
      <c r="D25" s="89"/>
      <c r="E25" s="89">
        <f t="shared" si="0"/>
        <v>0</v>
      </c>
      <c r="F25" s="187"/>
      <c r="G25" s="187"/>
      <c r="I25" s="187"/>
      <c r="J25" s="187"/>
      <c r="K25" s="187"/>
      <c r="L25" s="187"/>
      <c r="M25" s="187"/>
      <c r="O25" s="187"/>
    </row>
    <row r="26" spans="1:15">
      <c r="A26" s="52"/>
      <c r="B26" s="88"/>
      <c r="C26" s="88"/>
      <c r="D26" s="88"/>
      <c r="E26" s="88"/>
      <c r="F26" s="2"/>
      <c r="G26" s="2"/>
      <c r="I26" s="2"/>
      <c r="J26" s="2"/>
      <c r="K26" s="2"/>
      <c r="L26" s="2"/>
      <c r="M26" s="2"/>
      <c r="O26" s="2"/>
    </row>
    <row r="27" spans="1:15" s="31" customFormat="1" ht="13.5" customHeight="1">
      <c r="A27" s="30" t="s">
        <v>64</v>
      </c>
      <c r="B27" s="89">
        <f>+'9.5.1Műv. Ház M-F.kiad köt.'!C28</f>
        <v>115652</v>
      </c>
      <c r="C27" s="89">
        <f>+'9.5.2.Műv. Ház M-F.kiad.önk.'!E28</f>
        <v>0</v>
      </c>
      <c r="D27" s="89"/>
      <c r="E27" s="89">
        <f t="shared" si="0"/>
        <v>115652</v>
      </c>
      <c r="F27" s="187"/>
      <c r="G27" s="187"/>
      <c r="I27" s="187"/>
      <c r="J27" s="187"/>
      <c r="K27" s="187"/>
      <c r="L27" s="187"/>
      <c r="M27" s="187"/>
      <c r="O27" s="187"/>
    </row>
    <row r="28" spans="1:15" ht="13.5" customHeight="1">
      <c r="A28" s="60"/>
      <c r="B28" s="60"/>
      <c r="C28" s="38"/>
      <c r="D28" s="38"/>
      <c r="E28" s="38"/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59" t="s">
        <v>185</v>
      </c>
      <c r="B29" s="59"/>
      <c r="C29" s="38"/>
      <c r="D29" s="38"/>
      <c r="E29" s="83" t="s">
        <v>2</v>
      </c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171" t="s">
        <v>42</v>
      </c>
      <c r="B30" s="171"/>
      <c r="C30" s="179"/>
      <c r="D30" s="179"/>
      <c r="E30" s="179"/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49" t="s">
        <v>43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168" t="s">
        <v>46</v>
      </c>
      <c r="B32" s="179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162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70" t="s">
        <v>36</v>
      </c>
      <c r="B34" s="170"/>
      <c r="C34" s="170"/>
      <c r="D34" s="170"/>
      <c r="E34" s="179"/>
      <c r="F34" s="2"/>
      <c r="G34" s="2"/>
      <c r="I34" s="2"/>
    </row>
    <row r="35" spans="1:15" ht="13.5" customHeight="1">
      <c r="A35" s="27"/>
      <c r="B35" s="170"/>
      <c r="C35" s="170"/>
      <c r="D35" s="170"/>
      <c r="E35" s="179"/>
      <c r="F35" s="2"/>
      <c r="G35" s="2"/>
      <c r="I35" s="2"/>
    </row>
    <row r="36" spans="1:15" ht="13.5" customHeight="1">
      <c r="A36" s="179" t="s">
        <v>169</v>
      </c>
      <c r="B36" s="171"/>
      <c r="C36" s="171"/>
      <c r="D36" s="171"/>
      <c r="E36" s="179"/>
      <c r="F36" s="2"/>
      <c r="G36" s="2"/>
      <c r="I36" s="2"/>
    </row>
    <row r="37" spans="1:15" ht="13.5" customHeight="1">
      <c r="A37" s="179" t="s">
        <v>170</v>
      </c>
      <c r="B37" s="14"/>
      <c r="C37" s="14"/>
      <c r="D37" s="14"/>
      <c r="E37" s="179"/>
      <c r="F37" s="2"/>
      <c r="G37" s="2"/>
      <c r="I37" s="2"/>
    </row>
    <row r="38" spans="1:15" ht="13.5" customHeight="1">
      <c r="A38" s="7"/>
      <c r="B38" s="25"/>
      <c r="C38" s="25"/>
      <c r="D38" s="25"/>
      <c r="E38" s="26"/>
      <c r="F38" s="2"/>
      <c r="G38" s="2"/>
      <c r="I38" s="2"/>
    </row>
    <row r="39" spans="1:15" ht="13.5" customHeight="1">
      <c r="A39" s="30" t="s">
        <v>172</v>
      </c>
      <c r="B39" s="30"/>
      <c r="C39" s="22"/>
      <c r="D39" s="22"/>
      <c r="E39" s="179"/>
      <c r="F39" s="2"/>
      <c r="G39" s="2"/>
      <c r="I39" s="2"/>
    </row>
    <row r="40" spans="1:15" ht="13.5" customHeight="1">
      <c r="A40" s="24"/>
      <c r="B40" s="22"/>
      <c r="C40" s="22"/>
      <c r="D40" s="22"/>
      <c r="E40" s="179"/>
      <c r="F40" s="2"/>
      <c r="G40" s="2"/>
      <c r="I40" s="2"/>
    </row>
    <row r="41" spans="1:15" ht="13.5" customHeight="1">
      <c r="A41" s="171" t="s">
        <v>51</v>
      </c>
      <c r="B41" s="171"/>
      <c r="C41" s="22"/>
      <c r="D41" s="22"/>
      <c r="E41" s="179"/>
      <c r="F41" s="2"/>
      <c r="G41" s="2"/>
      <c r="I41" s="2"/>
    </row>
    <row r="42" spans="1:15" ht="13.5" customHeight="1">
      <c r="A42" s="57" t="s">
        <v>67</v>
      </c>
      <c r="B42" s="57"/>
      <c r="C42" s="22"/>
      <c r="D42" s="22"/>
      <c r="E42" s="179"/>
      <c r="F42" s="2"/>
      <c r="G42" s="2"/>
      <c r="I42" s="2"/>
    </row>
    <row r="43" spans="1:15" ht="13.5" customHeight="1">
      <c r="A43" s="30" t="s">
        <v>70</v>
      </c>
      <c r="B43" s="30"/>
      <c r="C43" s="179"/>
      <c r="D43" s="179"/>
      <c r="E43" s="179"/>
    </row>
    <row r="44" spans="1:15" ht="13.5" customHeight="1">
      <c r="A44" s="56"/>
      <c r="B44" s="56"/>
      <c r="C44" s="179"/>
      <c r="D44" s="179"/>
      <c r="E44" s="179"/>
    </row>
    <row r="45" spans="1:15" ht="13.5" customHeight="1">
      <c r="A45" s="30" t="s">
        <v>72</v>
      </c>
      <c r="B45" s="30"/>
      <c r="C45" s="179"/>
      <c r="D45" s="179"/>
      <c r="E45" s="179"/>
    </row>
    <row r="46" spans="1:15" ht="13.5" customHeight="1">
      <c r="A46" s="179"/>
      <c r="B46" s="179"/>
      <c r="C46" s="179"/>
      <c r="D46" s="179"/>
      <c r="E46" s="179"/>
    </row>
    <row r="47" spans="1:15" ht="15" customHeight="1">
      <c r="A47" s="23" t="s">
        <v>173</v>
      </c>
      <c r="B47" s="22"/>
      <c r="C47" s="22"/>
      <c r="D47" s="22"/>
      <c r="E47" s="24"/>
    </row>
  </sheetData>
  <mergeCells count="8">
    <mergeCell ref="A1:E1"/>
    <mergeCell ref="A2:E2"/>
    <mergeCell ref="B4:E4"/>
    <mergeCell ref="A6:A7"/>
    <mergeCell ref="B6:B7"/>
    <mergeCell ref="C6:C7"/>
    <mergeCell ref="D6:D7"/>
    <mergeCell ref="E6:E7"/>
  </mergeCells>
  <printOptions horizontalCentered="1"/>
  <pageMargins left="0.51181102362204722" right="0.39370078740157483" top="0.77" bottom="0.31496062992125984" header="0.31496062992125984" footer="0.19685039370078741"/>
  <pageSetup paperSize="9" orientation="portrait" horizontalDpi="300" verticalDpi="300" r:id="rId1"/>
  <headerFooter alignWithMargins="0">
    <oddHeader>&amp;LVÁCI MIHÁLY MŰVELŐDÉSI HÁZ</oddHeader>
    <oddFooter>&amp;LVeresegyház, 2013. Február 07.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>
  <dimension ref="A1:M48"/>
  <sheetViews>
    <sheetView workbookViewId="0">
      <selection activeCell="F7" sqref="F7"/>
    </sheetView>
  </sheetViews>
  <sheetFormatPr defaultRowHeight="12.75"/>
  <cols>
    <col min="1" max="1" width="41.42578125" customWidth="1"/>
    <col min="2" max="2" width="17.7109375" customWidth="1"/>
    <col min="3" max="3" width="15.85546875" customWidth="1"/>
    <col min="4" max="4" width="10.140625" customWidth="1"/>
    <col min="5" max="5" width="9.85546875" customWidth="1"/>
    <col min="6" max="6" width="11.42578125" customWidth="1"/>
    <col min="7" max="7" width="10.140625" customWidth="1"/>
    <col min="8" max="9" width="10" customWidth="1"/>
    <col min="10" max="10" width="9.42578125" customWidth="1"/>
    <col min="11" max="11" width="10.140625" customWidth="1"/>
    <col min="12" max="12" width="11.42578125" customWidth="1"/>
    <col min="13" max="13" width="12.7109375" customWidth="1"/>
    <col min="255" max="255" width="41.42578125" customWidth="1"/>
    <col min="256" max="256" width="11.42578125" customWidth="1"/>
    <col min="257" max="258" width="12.7109375" customWidth="1"/>
    <col min="259" max="259" width="12.140625" customWidth="1"/>
    <col min="260" max="260" width="10.140625" customWidth="1"/>
    <col min="261" max="261" width="9.85546875" customWidth="1"/>
    <col min="262" max="262" width="11.42578125" customWidth="1"/>
    <col min="263" max="263" width="10.140625" customWidth="1"/>
    <col min="264" max="265" width="10" customWidth="1"/>
    <col min="266" max="266" width="9.42578125" customWidth="1"/>
    <col min="267" max="267" width="10.140625" customWidth="1"/>
    <col min="268" max="268" width="11.42578125" customWidth="1"/>
    <col min="269" max="269" width="12.7109375" customWidth="1"/>
    <col min="511" max="511" width="41.42578125" customWidth="1"/>
    <col min="512" max="512" width="11.42578125" customWidth="1"/>
    <col min="513" max="514" width="12.7109375" customWidth="1"/>
    <col min="515" max="515" width="12.140625" customWidth="1"/>
    <col min="516" max="516" width="10.140625" customWidth="1"/>
    <col min="517" max="517" width="9.85546875" customWidth="1"/>
    <col min="518" max="518" width="11.42578125" customWidth="1"/>
    <col min="519" max="519" width="10.140625" customWidth="1"/>
    <col min="520" max="521" width="10" customWidth="1"/>
    <col min="522" max="522" width="9.42578125" customWidth="1"/>
    <col min="523" max="523" width="10.140625" customWidth="1"/>
    <col min="524" max="524" width="11.42578125" customWidth="1"/>
    <col min="525" max="525" width="12.7109375" customWidth="1"/>
    <col min="767" max="767" width="41.42578125" customWidth="1"/>
    <col min="768" max="768" width="11.42578125" customWidth="1"/>
    <col min="769" max="770" width="12.7109375" customWidth="1"/>
    <col min="771" max="771" width="12.140625" customWidth="1"/>
    <col min="772" max="772" width="10.140625" customWidth="1"/>
    <col min="773" max="773" width="9.85546875" customWidth="1"/>
    <col min="774" max="774" width="11.42578125" customWidth="1"/>
    <col min="775" max="775" width="10.140625" customWidth="1"/>
    <col min="776" max="777" width="10" customWidth="1"/>
    <col min="778" max="778" width="9.42578125" customWidth="1"/>
    <col min="779" max="779" width="10.140625" customWidth="1"/>
    <col min="780" max="780" width="11.42578125" customWidth="1"/>
    <col min="781" max="781" width="12.7109375" customWidth="1"/>
    <col min="1023" max="1023" width="41.42578125" customWidth="1"/>
    <col min="1024" max="1024" width="11.42578125" customWidth="1"/>
    <col min="1025" max="1026" width="12.7109375" customWidth="1"/>
    <col min="1027" max="1027" width="12.140625" customWidth="1"/>
    <col min="1028" max="1028" width="10.140625" customWidth="1"/>
    <col min="1029" max="1029" width="9.85546875" customWidth="1"/>
    <col min="1030" max="1030" width="11.42578125" customWidth="1"/>
    <col min="1031" max="1031" width="10.140625" customWidth="1"/>
    <col min="1032" max="1033" width="10" customWidth="1"/>
    <col min="1034" max="1034" width="9.42578125" customWidth="1"/>
    <col min="1035" max="1035" width="10.140625" customWidth="1"/>
    <col min="1036" max="1036" width="11.42578125" customWidth="1"/>
    <col min="1037" max="1037" width="12.7109375" customWidth="1"/>
    <col min="1279" max="1279" width="41.42578125" customWidth="1"/>
    <col min="1280" max="1280" width="11.42578125" customWidth="1"/>
    <col min="1281" max="1282" width="12.7109375" customWidth="1"/>
    <col min="1283" max="1283" width="12.140625" customWidth="1"/>
    <col min="1284" max="1284" width="10.140625" customWidth="1"/>
    <col min="1285" max="1285" width="9.85546875" customWidth="1"/>
    <col min="1286" max="1286" width="11.42578125" customWidth="1"/>
    <col min="1287" max="1287" width="10.140625" customWidth="1"/>
    <col min="1288" max="1289" width="10" customWidth="1"/>
    <col min="1290" max="1290" width="9.42578125" customWidth="1"/>
    <col min="1291" max="1291" width="10.140625" customWidth="1"/>
    <col min="1292" max="1292" width="11.42578125" customWidth="1"/>
    <col min="1293" max="1293" width="12.7109375" customWidth="1"/>
    <col min="1535" max="1535" width="41.42578125" customWidth="1"/>
    <col min="1536" max="1536" width="11.42578125" customWidth="1"/>
    <col min="1537" max="1538" width="12.7109375" customWidth="1"/>
    <col min="1539" max="1539" width="12.140625" customWidth="1"/>
    <col min="1540" max="1540" width="10.140625" customWidth="1"/>
    <col min="1541" max="1541" width="9.85546875" customWidth="1"/>
    <col min="1542" max="1542" width="11.42578125" customWidth="1"/>
    <col min="1543" max="1543" width="10.140625" customWidth="1"/>
    <col min="1544" max="1545" width="10" customWidth="1"/>
    <col min="1546" max="1546" width="9.42578125" customWidth="1"/>
    <col min="1547" max="1547" width="10.140625" customWidth="1"/>
    <col min="1548" max="1548" width="11.42578125" customWidth="1"/>
    <col min="1549" max="1549" width="12.7109375" customWidth="1"/>
    <col min="1791" max="1791" width="41.42578125" customWidth="1"/>
    <col min="1792" max="1792" width="11.42578125" customWidth="1"/>
    <col min="1793" max="1794" width="12.7109375" customWidth="1"/>
    <col min="1795" max="1795" width="12.140625" customWidth="1"/>
    <col min="1796" max="1796" width="10.140625" customWidth="1"/>
    <col min="1797" max="1797" width="9.85546875" customWidth="1"/>
    <col min="1798" max="1798" width="11.42578125" customWidth="1"/>
    <col min="1799" max="1799" width="10.140625" customWidth="1"/>
    <col min="1800" max="1801" width="10" customWidth="1"/>
    <col min="1802" max="1802" width="9.42578125" customWidth="1"/>
    <col min="1803" max="1803" width="10.140625" customWidth="1"/>
    <col min="1804" max="1804" width="11.42578125" customWidth="1"/>
    <col min="1805" max="1805" width="12.7109375" customWidth="1"/>
    <col min="2047" max="2047" width="41.42578125" customWidth="1"/>
    <col min="2048" max="2048" width="11.42578125" customWidth="1"/>
    <col min="2049" max="2050" width="12.7109375" customWidth="1"/>
    <col min="2051" max="2051" width="12.140625" customWidth="1"/>
    <col min="2052" max="2052" width="10.140625" customWidth="1"/>
    <col min="2053" max="2053" width="9.85546875" customWidth="1"/>
    <col min="2054" max="2054" width="11.42578125" customWidth="1"/>
    <col min="2055" max="2055" width="10.140625" customWidth="1"/>
    <col min="2056" max="2057" width="10" customWidth="1"/>
    <col min="2058" max="2058" width="9.42578125" customWidth="1"/>
    <col min="2059" max="2059" width="10.140625" customWidth="1"/>
    <col min="2060" max="2060" width="11.42578125" customWidth="1"/>
    <col min="2061" max="2061" width="12.7109375" customWidth="1"/>
    <col min="2303" max="2303" width="41.42578125" customWidth="1"/>
    <col min="2304" max="2304" width="11.42578125" customWidth="1"/>
    <col min="2305" max="2306" width="12.7109375" customWidth="1"/>
    <col min="2307" max="2307" width="12.140625" customWidth="1"/>
    <col min="2308" max="2308" width="10.140625" customWidth="1"/>
    <col min="2309" max="2309" width="9.85546875" customWidth="1"/>
    <col min="2310" max="2310" width="11.42578125" customWidth="1"/>
    <col min="2311" max="2311" width="10.140625" customWidth="1"/>
    <col min="2312" max="2313" width="10" customWidth="1"/>
    <col min="2314" max="2314" width="9.42578125" customWidth="1"/>
    <col min="2315" max="2315" width="10.140625" customWidth="1"/>
    <col min="2316" max="2316" width="11.42578125" customWidth="1"/>
    <col min="2317" max="2317" width="12.7109375" customWidth="1"/>
    <col min="2559" max="2559" width="41.42578125" customWidth="1"/>
    <col min="2560" max="2560" width="11.42578125" customWidth="1"/>
    <col min="2561" max="2562" width="12.7109375" customWidth="1"/>
    <col min="2563" max="2563" width="12.140625" customWidth="1"/>
    <col min="2564" max="2564" width="10.140625" customWidth="1"/>
    <col min="2565" max="2565" width="9.85546875" customWidth="1"/>
    <col min="2566" max="2566" width="11.42578125" customWidth="1"/>
    <col min="2567" max="2567" width="10.140625" customWidth="1"/>
    <col min="2568" max="2569" width="10" customWidth="1"/>
    <col min="2570" max="2570" width="9.42578125" customWidth="1"/>
    <col min="2571" max="2571" width="10.140625" customWidth="1"/>
    <col min="2572" max="2572" width="11.42578125" customWidth="1"/>
    <col min="2573" max="2573" width="12.7109375" customWidth="1"/>
    <col min="2815" max="2815" width="41.42578125" customWidth="1"/>
    <col min="2816" max="2816" width="11.42578125" customWidth="1"/>
    <col min="2817" max="2818" width="12.7109375" customWidth="1"/>
    <col min="2819" max="2819" width="12.140625" customWidth="1"/>
    <col min="2820" max="2820" width="10.140625" customWidth="1"/>
    <col min="2821" max="2821" width="9.85546875" customWidth="1"/>
    <col min="2822" max="2822" width="11.42578125" customWidth="1"/>
    <col min="2823" max="2823" width="10.140625" customWidth="1"/>
    <col min="2824" max="2825" width="10" customWidth="1"/>
    <col min="2826" max="2826" width="9.42578125" customWidth="1"/>
    <col min="2827" max="2827" width="10.140625" customWidth="1"/>
    <col min="2828" max="2828" width="11.42578125" customWidth="1"/>
    <col min="2829" max="2829" width="12.7109375" customWidth="1"/>
    <col min="3071" max="3071" width="41.42578125" customWidth="1"/>
    <col min="3072" max="3072" width="11.42578125" customWidth="1"/>
    <col min="3073" max="3074" width="12.7109375" customWidth="1"/>
    <col min="3075" max="3075" width="12.140625" customWidth="1"/>
    <col min="3076" max="3076" width="10.140625" customWidth="1"/>
    <col min="3077" max="3077" width="9.85546875" customWidth="1"/>
    <col min="3078" max="3078" width="11.42578125" customWidth="1"/>
    <col min="3079" max="3079" width="10.140625" customWidth="1"/>
    <col min="3080" max="3081" width="10" customWidth="1"/>
    <col min="3082" max="3082" width="9.42578125" customWidth="1"/>
    <col min="3083" max="3083" width="10.140625" customWidth="1"/>
    <col min="3084" max="3084" width="11.42578125" customWidth="1"/>
    <col min="3085" max="3085" width="12.7109375" customWidth="1"/>
    <col min="3327" max="3327" width="41.42578125" customWidth="1"/>
    <col min="3328" max="3328" width="11.42578125" customWidth="1"/>
    <col min="3329" max="3330" width="12.7109375" customWidth="1"/>
    <col min="3331" max="3331" width="12.140625" customWidth="1"/>
    <col min="3332" max="3332" width="10.140625" customWidth="1"/>
    <col min="3333" max="3333" width="9.85546875" customWidth="1"/>
    <col min="3334" max="3334" width="11.42578125" customWidth="1"/>
    <col min="3335" max="3335" width="10.140625" customWidth="1"/>
    <col min="3336" max="3337" width="10" customWidth="1"/>
    <col min="3338" max="3338" width="9.42578125" customWidth="1"/>
    <col min="3339" max="3339" width="10.140625" customWidth="1"/>
    <col min="3340" max="3340" width="11.42578125" customWidth="1"/>
    <col min="3341" max="3341" width="12.7109375" customWidth="1"/>
    <col min="3583" max="3583" width="41.42578125" customWidth="1"/>
    <col min="3584" max="3584" width="11.42578125" customWidth="1"/>
    <col min="3585" max="3586" width="12.7109375" customWidth="1"/>
    <col min="3587" max="3587" width="12.140625" customWidth="1"/>
    <col min="3588" max="3588" width="10.140625" customWidth="1"/>
    <col min="3589" max="3589" width="9.85546875" customWidth="1"/>
    <col min="3590" max="3590" width="11.42578125" customWidth="1"/>
    <col min="3591" max="3591" width="10.140625" customWidth="1"/>
    <col min="3592" max="3593" width="10" customWidth="1"/>
    <col min="3594" max="3594" width="9.42578125" customWidth="1"/>
    <col min="3595" max="3595" width="10.140625" customWidth="1"/>
    <col min="3596" max="3596" width="11.42578125" customWidth="1"/>
    <col min="3597" max="3597" width="12.7109375" customWidth="1"/>
    <col min="3839" max="3839" width="41.42578125" customWidth="1"/>
    <col min="3840" max="3840" width="11.42578125" customWidth="1"/>
    <col min="3841" max="3842" width="12.7109375" customWidth="1"/>
    <col min="3843" max="3843" width="12.140625" customWidth="1"/>
    <col min="3844" max="3844" width="10.140625" customWidth="1"/>
    <col min="3845" max="3845" width="9.85546875" customWidth="1"/>
    <col min="3846" max="3846" width="11.42578125" customWidth="1"/>
    <col min="3847" max="3847" width="10.140625" customWidth="1"/>
    <col min="3848" max="3849" width="10" customWidth="1"/>
    <col min="3850" max="3850" width="9.42578125" customWidth="1"/>
    <col min="3851" max="3851" width="10.140625" customWidth="1"/>
    <col min="3852" max="3852" width="11.42578125" customWidth="1"/>
    <col min="3853" max="3853" width="12.7109375" customWidth="1"/>
    <col min="4095" max="4095" width="41.42578125" customWidth="1"/>
    <col min="4096" max="4096" width="11.42578125" customWidth="1"/>
    <col min="4097" max="4098" width="12.7109375" customWidth="1"/>
    <col min="4099" max="4099" width="12.140625" customWidth="1"/>
    <col min="4100" max="4100" width="10.140625" customWidth="1"/>
    <col min="4101" max="4101" width="9.85546875" customWidth="1"/>
    <col min="4102" max="4102" width="11.42578125" customWidth="1"/>
    <col min="4103" max="4103" width="10.140625" customWidth="1"/>
    <col min="4104" max="4105" width="10" customWidth="1"/>
    <col min="4106" max="4106" width="9.42578125" customWidth="1"/>
    <col min="4107" max="4107" width="10.140625" customWidth="1"/>
    <col min="4108" max="4108" width="11.42578125" customWidth="1"/>
    <col min="4109" max="4109" width="12.7109375" customWidth="1"/>
    <col min="4351" max="4351" width="41.42578125" customWidth="1"/>
    <col min="4352" max="4352" width="11.42578125" customWidth="1"/>
    <col min="4353" max="4354" width="12.7109375" customWidth="1"/>
    <col min="4355" max="4355" width="12.140625" customWidth="1"/>
    <col min="4356" max="4356" width="10.140625" customWidth="1"/>
    <col min="4357" max="4357" width="9.85546875" customWidth="1"/>
    <col min="4358" max="4358" width="11.42578125" customWidth="1"/>
    <col min="4359" max="4359" width="10.140625" customWidth="1"/>
    <col min="4360" max="4361" width="10" customWidth="1"/>
    <col min="4362" max="4362" width="9.42578125" customWidth="1"/>
    <col min="4363" max="4363" width="10.140625" customWidth="1"/>
    <col min="4364" max="4364" width="11.42578125" customWidth="1"/>
    <col min="4365" max="4365" width="12.7109375" customWidth="1"/>
    <col min="4607" max="4607" width="41.42578125" customWidth="1"/>
    <col min="4608" max="4608" width="11.42578125" customWidth="1"/>
    <col min="4609" max="4610" width="12.7109375" customWidth="1"/>
    <col min="4611" max="4611" width="12.140625" customWidth="1"/>
    <col min="4612" max="4612" width="10.140625" customWidth="1"/>
    <col min="4613" max="4613" width="9.85546875" customWidth="1"/>
    <col min="4614" max="4614" width="11.42578125" customWidth="1"/>
    <col min="4615" max="4615" width="10.140625" customWidth="1"/>
    <col min="4616" max="4617" width="10" customWidth="1"/>
    <col min="4618" max="4618" width="9.42578125" customWidth="1"/>
    <col min="4619" max="4619" width="10.140625" customWidth="1"/>
    <col min="4620" max="4620" width="11.42578125" customWidth="1"/>
    <col min="4621" max="4621" width="12.7109375" customWidth="1"/>
    <col min="4863" max="4863" width="41.42578125" customWidth="1"/>
    <col min="4864" max="4864" width="11.42578125" customWidth="1"/>
    <col min="4865" max="4866" width="12.7109375" customWidth="1"/>
    <col min="4867" max="4867" width="12.140625" customWidth="1"/>
    <col min="4868" max="4868" width="10.140625" customWidth="1"/>
    <col min="4869" max="4869" width="9.85546875" customWidth="1"/>
    <col min="4870" max="4870" width="11.42578125" customWidth="1"/>
    <col min="4871" max="4871" width="10.140625" customWidth="1"/>
    <col min="4872" max="4873" width="10" customWidth="1"/>
    <col min="4874" max="4874" width="9.42578125" customWidth="1"/>
    <col min="4875" max="4875" width="10.140625" customWidth="1"/>
    <col min="4876" max="4876" width="11.42578125" customWidth="1"/>
    <col min="4877" max="4877" width="12.7109375" customWidth="1"/>
    <col min="5119" max="5119" width="41.42578125" customWidth="1"/>
    <col min="5120" max="5120" width="11.42578125" customWidth="1"/>
    <col min="5121" max="5122" width="12.7109375" customWidth="1"/>
    <col min="5123" max="5123" width="12.140625" customWidth="1"/>
    <col min="5124" max="5124" width="10.140625" customWidth="1"/>
    <col min="5125" max="5125" width="9.85546875" customWidth="1"/>
    <col min="5126" max="5126" width="11.42578125" customWidth="1"/>
    <col min="5127" max="5127" width="10.140625" customWidth="1"/>
    <col min="5128" max="5129" width="10" customWidth="1"/>
    <col min="5130" max="5130" width="9.42578125" customWidth="1"/>
    <col min="5131" max="5131" width="10.140625" customWidth="1"/>
    <col min="5132" max="5132" width="11.42578125" customWidth="1"/>
    <col min="5133" max="5133" width="12.7109375" customWidth="1"/>
    <col min="5375" max="5375" width="41.42578125" customWidth="1"/>
    <col min="5376" max="5376" width="11.42578125" customWidth="1"/>
    <col min="5377" max="5378" width="12.7109375" customWidth="1"/>
    <col min="5379" max="5379" width="12.140625" customWidth="1"/>
    <col min="5380" max="5380" width="10.140625" customWidth="1"/>
    <col min="5381" max="5381" width="9.85546875" customWidth="1"/>
    <col min="5382" max="5382" width="11.42578125" customWidth="1"/>
    <col min="5383" max="5383" width="10.140625" customWidth="1"/>
    <col min="5384" max="5385" width="10" customWidth="1"/>
    <col min="5386" max="5386" width="9.42578125" customWidth="1"/>
    <col min="5387" max="5387" width="10.140625" customWidth="1"/>
    <col min="5388" max="5388" width="11.42578125" customWidth="1"/>
    <col min="5389" max="5389" width="12.7109375" customWidth="1"/>
    <col min="5631" max="5631" width="41.42578125" customWidth="1"/>
    <col min="5632" max="5632" width="11.42578125" customWidth="1"/>
    <col min="5633" max="5634" width="12.7109375" customWidth="1"/>
    <col min="5635" max="5635" width="12.140625" customWidth="1"/>
    <col min="5636" max="5636" width="10.140625" customWidth="1"/>
    <col min="5637" max="5637" width="9.85546875" customWidth="1"/>
    <col min="5638" max="5638" width="11.42578125" customWidth="1"/>
    <col min="5639" max="5639" width="10.140625" customWidth="1"/>
    <col min="5640" max="5641" width="10" customWidth="1"/>
    <col min="5642" max="5642" width="9.42578125" customWidth="1"/>
    <col min="5643" max="5643" width="10.140625" customWidth="1"/>
    <col min="5644" max="5644" width="11.42578125" customWidth="1"/>
    <col min="5645" max="5645" width="12.7109375" customWidth="1"/>
    <col min="5887" max="5887" width="41.42578125" customWidth="1"/>
    <col min="5888" max="5888" width="11.42578125" customWidth="1"/>
    <col min="5889" max="5890" width="12.7109375" customWidth="1"/>
    <col min="5891" max="5891" width="12.140625" customWidth="1"/>
    <col min="5892" max="5892" width="10.140625" customWidth="1"/>
    <col min="5893" max="5893" width="9.85546875" customWidth="1"/>
    <col min="5894" max="5894" width="11.42578125" customWidth="1"/>
    <col min="5895" max="5895" width="10.140625" customWidth="1"/>
    <col min="5896" max="5897" width="10" customWidth="1"/>
    <col min="5898" max="5898" width="9.42578125" customWidth="1"/>
    <col min="5899" max="5899" width="10.140625" customWidth="1"/>
    <col min="5900" max="5900" width="11.42578125" customWidth="1"/>
    <col min="5901" max="5901" width="12.7109375" customWidth="1"/>
    <col min="6143" max="6143" width="41.42578125" customWidth="1"/>
    <col min="6144" max="6144" width="11.42578125" customWidth="1"/>
    <col min="6145" max="6146" width="12.7109375" customWidth="1"/>
    <col min="6147" max="6147" width="12.140625" customWidth="1"/>
    <col min="6148" max="6148" width="10.140625" customWidth="1"/>
    <col min="6149" max="6149" width="9.85546875" customWidth="1"/>
    <col min="6150" max="6150" width="11.42578125" customWidth="1"/>
    <col min="6151" max="6151" width="10.140625" customWidth="1"/>
    <col min="6152" max="6153" width="10" customWidth="1"/>
    <col min="6154" max="6154" width="9.42578125" customWidth="1"/>
    <col min="6155" max="6155" width="10.140625" customWidth="1"/>
    <col min="6156" max="6156" width="11.42578125" customWidth="1"/>
    <col min="6157" max="6157" width="12.7109375" customWidth="1"/>
    <col min="6399" max="6399" width="41.42578125" customWidth="1"/>
    <col min="6400" max="6400" width="11.42578125" customWidth="1"/>
    <col min="6401" max="6402" width="12.7109375" customWidth="1"/>
    <col min="6403" max="6403" width="12.140625" customWidth="1"/>
    <col min="6404" max="6404" width="10.140625" customWidth="1"/>
    <col min="6405" max="6405" width="9.85546875" customWidth="1"/>
    <col min="6406" max="6406" width="11.42578125" customWidth="1"/>
    <col min="6407" max="6407" width="10.140625" customWidth="1"/>
    <col min="6408" max="6409" width="10" customWidth="1"/>
    <col min="6410" max="6410" width="9.42578125" customWidth="1"/>
    <col min="6411" max="6411" width="10.140625" customWidth="1"/>
    <col min="6412" max="6412" width="11.42578125" customWidth="1"/>
    <col min="6413" max="6413" width="12.7109375" customWidth="1"/>
    <col min="6655" max="6655" width="41.42578125" customWidth="1"/>
    <col min="6656" max="6656" width="11.42578125" customWidth="1"/>
    <col min="6657" max="6658" width="12.7109375" customWidth="1"/>
    <col min="6659" max="6659" width="12.140625" customWidth="1"/>
    <col min="6660" max="6660" width="10.140625" customWidth="1"/>
    <col min="6661" max="6661" width="9.85546875" customWidth="1"/>
    <col min="6662" max="6662" width="11.42578125" customWidth="1"/>
    <col min="6663" max="6663" width="10.140625" customWidth="1"/>
    <col min="6664" max="6665" width="10" customWidth="1"/>
    <col min="6666" max="6666" width="9.42578125" customWidth="1"/>
    <col min="6667" max="6667" width="10.140625" customWidth="1"/>
    <col min="6668" max="6668" width="11.42578125" customWidth="1"/>
    <col min="6669" max="6669" width="12.7109375" customWidth="1"/>
    <col min="6911" max="6911" width="41.42578125" customWidth="1"/>
    <col min="6912" max="6912" width="11.42578125" customWidth="1"/>
    <col min="6913" max="6914" width="12.7109375" customWidth="1"/>
    <col min="6915" max="6915" width="12.140625" customWidth="1"/>
    <col min="6916" max="6916" width="10.140625" customWidth="1"/>
    <col min="6917" max="6917" width="9.85546875" customWidth="1"/>
    <col min="6918" max="6918" width="11.42578125" customWidth="1"/>
    <col min="6919" max="6919" width="10.140625" customWidth="1"/>
    <col min="6920" max="6921" width="10" customWidth="1"/>
    <col min="6922" max="6922" width="9.42578125" customWidth="1"/>
    <col min="6923" max="6923" width="10.140625" customWidth="1"/>
    <col min="6924" max="6924" width="11.42578125" customWidth="1"/>
    <col min="6925" max="6925" width="12.7109375" customWidth="1"/>
    <col min="7167" max="7167" width="41.42578125" customWidth="1"/>
    <col min="7168" max="7168" width="11.42578125" customWidth="1"/>
    <col min="7169" max="7170" width="12.7109375" customWidth="1"/>
    <col min="7171" max="7171" width="12.140625" customWidth="1"/>
    <col min="7172" max="7172" width="10.140625" customWidth="1"/>
    <col min="7173" max="7173" width="9.85546875" customWidth="1"/>
    <col min="7174" max="7174" width="11.42578125" customWidth="1"/>
    <col min="7175" max="7175" width="10.140625" customWidth="1"/>
    <col min="7176" max="7177" width="10" customWidth="1"/>
    <col min="7178" max="7178" width="9.42578125" customWidth="1"/>
    <col min="7179" max="7179" width="10.140625" customWidth="1"/>
    <col min="7180" max="7180" width="11.42578125" customWidth="1"/>
    <col min="7181" max="7181" width="12.7109375" customWidth="1"/>
    <col min="7423" max="7423" width="41.42578125" customWidth="1"/>
    <col min="7424" max="7424" width="11.42578125" customWidth="1"/>
    <col min="7425" max="7426" width="12.7109375" customWidth="1"/>
    <col min="7427" max="7427" width="12.140625" customWidth="1"/>
    <col min="7428" max="7428" width="10.140625" customWidth="1"/>
    <col min="7429" max="7429" width="9.85546875" customWidth="1"/>
    <col min="7430" max="7430" width="11.42578125" customWidth="1"/>
    <col min="7431" max="7431" width="10.140625" customWidth="1"/>
    <col min="7432" max="7433" width="10" customWidth="1"/>
    <col min="7434" max="7434" width="9.42578125" customWidth="1"/>
    <col min="7435" max="7435" width="10.140625" customWidth="1"/>
    <col min="7436" max="7436" width="11.42578125" customWidth="1"/>
    <col min="7437" max="7437" width="12.7109375" customWidth="1"/>
    <col min="7679" max="7679" width="41.42578125" customWidth="1"/>
    <col min="7680" max="7680" width="11.42578125" customWidth="1"/>
    <col min="7681" max="7682" width="12.7109375" customWidth="1"/>
    <col min="7683" max="7683" width="12.140625" customWidth="1"/>
    <col min="7684" max="7684" width="10.140625" customWidth="1"/>
    <col min="7685" max="7685" width="9.85546875" customWidth="1"/>
    <col min="7686" max="7686" width="11.42578125" customWidth="1"/>
    <col min="7687" max="7687" width="10.140625" customWidth="1"/>
    <col min="7688" max="7689" width="10" customWidth="1"/>
    <col min="7690" max="7690" width="9.42578125" customWidth="1"/>
    <col min="7691" max="7691" width="10.140625" customWidth="1"/>
    <col min="7692" max="7692" width="11.42578125" customWidth="1"/>
    <col min="7693" max="7693" width="12.7109375" customWidth="1"/>
    <col min="7935" max="7935" width="41.42578125" customWidth="1"/>
    <col min="7936" max="7936" width="11.42578125" customWidth="1"/>
    <col min="7937" max="7938" width="12.7109375" customWidth="1"/>
    <col min="7939" max="7939" width="12.140625" customWidth="1"/>
    <col min="7940" max="7940" width="10.140625" customWidth="1"/>
    <col min="7941" max="7941" width="9.85546875" customWidth="1"/>
    <col min="7942" max="7942" width="11.42578125" customWidth="1"/>
    <col min="7943" max="7943" width="10.140625" customWidth="1"/>
    <col min="7944" max="7945" width="10" customWidth="1"/>
    <col min="7946" max="7946" width="9.42578125" customWidth="1"/>
    <col min="7947" max="7947" width="10.140625" customWidth="1"/>
    <col min="7948" max="7948" width="11.42578125" customWidth="1"/>
    <col min="7949" max="7949" width="12.7109375" customWidth="1"/>
    <col min="8191" max="8191" width="41.42578125" customWidth="1"/>
    <col min="8192" max="8192" width="11.42578125" customWidth="1"/>
    <col min="8193" max="8194" width="12.7109375" customWidth="1"/>
    <col min="8195" max="8195" width="12.140625" customWidth="1"/>
    <col min="8196" max="8196" width="10.140625" customWidth="1"/>
    <col min="8197" max="8197" width="9.85546875" customWidth="1"/>
    <col min="8198" max="8198" width="11.42578125" customWidth="1"/>
    <col min="8199" max="8199" width="10.140625" customWidth="1"/>
    <col min="8200" max="8201" width="10" customWidth="1"/>
    <col min="8202" max="8202" width="9.42578125" customWidth="1"/>
    <col min="8203" max="8203" width="10.140625" customWidth="1"/>
    <col min="8204" max="8204" width="11.42578125" customWidth="1"/>
    <col min="8205" max="8205" width="12.7109375" customWidth="1"/>
    <col min="8447" max="8447" width="41.42578125" customWidth="1"/>
    <col min="8448" max="8448" width="11.42578125" customWidth="1"/>
    <col min="8449" max="8450" width="12.7109375" customWidth="1"/>
    <col min="8451" max="8451" width="12.140625" customWidth="1"/>
    <col min="8452" max="8452" width="10.140625" customWidth="1"/>
    <col min="8453" max="8453" width="9.85546875" customWidth="1"/>
    <col min="8454" max="8454" width="11.42578125" customWidth="1"/>
    <col min="8455" max="8455" width="10.140625" customWidth="1"/>
    <col min="8456" max="8457" width="10" customWidth="1"/>
    <col min="8458" max="8458" width="9.42578125" customWidth="1"/>
    <col min="8459" max="8459" width="10.140625" customWidth="1"/>
    <col min="8460" max="8460" width="11.42578125" customWidth="1"/>
    <col min="8461" max="8461" width="12.7109375" customWidth="1"/>
    <col min="8703" max="8703" width="41.42578125" customWidth="1"/>
    <col min="8704" max="8704" width="11.42578125" customWidth="1"/>
    <col min="8705" max="8706" width="12.7109375" customWidth="1"/>
    <col min="8707" max="8707" width="12.140625" customWidth="1"/>
    <col min="8708" max="8708" width="10.140625" customWidth="1"/>
    <col min="8709" max="8709" width="9.85546875" customWidth="1"/>
    <col min="8710" max="8710" width="11.42578125" customWidth="1"/>
    <col min="8711" max="8711" width="10.140625" customWidth="1"/>
    <col min="8712" max="8713" width="10" customWidth="1"/>
    <col min="8714" max="8714" width="9.42578125" customWidth="1"/>
    <col min="8715" max="8715" width="10.140625" customWidth="1"/>
    <col min="8716" max="8716" width="11.42578125" customWidth="1"/>
    <col min="8717" max="8717" width="12.7109375" customWidth="1"/>
    <col min="8959" max="8959" width="41.42578125" customWidth="1"/>
    <col min="8960" max="8960" width="11.42578125" customWidth="1"/>
    <col min="8961" max="8962" width="12.7109375" customWidth="1"/>
    <col min="8963" max="8963" width="12.140625" customWidth="1"/>
    <col min="8964" max="8964" width="10.140625" customWidth="1"/>
    <col min="8965" max="8965" width="9.85546875" customWidth="1"/>
    <col min="8966" max="8966" width="11.42578125" customWidth="1"/>
    <col min="8967" max="8967" width="10.140625" customWidth="1"/>
    <col min="8968" max="8969" width="10" customWidth="1"/>
    <col min="8970" max="8970" width="9.42578125" customWidth="1"/>
    <col min="8971" max="8971" width="10.140625" customWidth="1"/>
    <col min="8972" max="8972" width="11.42578125" customWidth="1"/>
    <col min="8973" max="8973" width="12.7109375" customWidth="1"/>
    <col min="9215" max="9215" width="41.42578125" customWidth="1"/>
    <col min="9216" max="9216" width="11.42578125" customWidth="1"/>
    <col min="9217" max="9218" width="12.7109375" customWidth="1"/>
    <col min="9219" max="9219" width="12.140625" customWidth="1"/>
    <col min="9220" max="9220" width="10.140625" customWidth="1"/>
    <col min="9221" max="9221" width="9.85546875" customWidth="1"/>
    <col min="9222" max="9222" width="11.42578125" customWidth="1"/>
    <col min="9223" max="9223" width="10.140625" customWidth="1"/>
    <col min="9224" max="9225" width="10" customWidth="1"/>
    <col min="9226" max="9226" width="9.42578125" customWidth="1"/>
    <col min="9227" max="9227" width="10.140625" customWidth="1"/>
    <col min="9228" max="9228" width="11.42578125" customWidth="1"/>
    <col min="9229" max="9229" width="12.7109375" customWidth="1"/>
    <col min="9471" max="9471" width="41.42578125" customWidth="1"/>
    <col min="9472" max="9472" width="11.42578125" customWidth="1"/>
    <col min="9473" max="9474" width="12.7109375" customWidth="1"/>
    <col min="9475" max="9475" width="12.140625" customWidth="1"/>
    <col min="9476" max="9476" width="10.140625" customWidth="1"/>
    <col min="9477" max="9477" width="9.85546875" customWidth="1"/>
    <col min="9478" max="9478" width="11.42578125" customWidth="1"/>
    <col min="9479" max="9479" width="10.140625" customWidth="1"/>
    <col min="9480" max="9481" width="10" customWidth="1"/>
    <col min="9482" max="9482" width="9.42578125" customWidth="1"/>
    <col min="9483" max="9483" width="10.140625" customWidth="1"/>
    <col min="9484" max="9484" width="11.42578125" customWidth="1"/>
    <col min="9485" max="9485" width="12.7109375" customWidth="1"/>
    <col min="9727" max="9727" width="41.42578125" customWidth="1"/>
    <col min="9728" max="9728" width="11.42578125" customWidth="1"/>
    <col min="9729" max="9730" width="12.7109375" customWidth="1"/>
    <col min="9731" max="9731" width="12.140625" customWidth="1"/>
    <col min="9732" max="9732" width="10.140625" customWidth="1"/>
    <col min="9733" max="9733" width="9.85546875" customWidth="1"/>
    <col min="9734" max="9734" width="11.42578125" customWidth="1"/>
    <col min="9735" max="9735" width="10.140625" customWidth="1"/>
    <col min="9736" max="9737" width="10" customWidth="1"/>
    <col min="9738" max="9738" width="9.42578125" customWidth="1"/>
    <col min="9739" max="9739" width="10.140625" customWidth="1"/>
    <col min="9740" max="9740" width="11.42578125" customWidth="1"/>
    <col min="9741" max="9741" width="12.7109375" customWidth="1"/>
    <col min="9983" max="9983" width="41.42578125" customWidth="1"/>
    <col min="9984" max="9984" width="11.42578125" customWidth="1"/>
    <col min="9985" max="9986" width="12.7109375" customWidth="1"/>
    <col min="9987" max="9987" width="12.140625" customWidth="1"/>
    <col min="9988" max="9988" width="10.140625" customWidth="1"/>
    <col min="9989" max="9989" width="9.85546875" customWidth="1"/>
    <col min="9990" max="9990" width="11.42578125" customWidth="1"/>
    <col min="9991" max="9991" width="10.140625" customWidth="1"/>
    <col min="9992" max="9993" width="10" customWidth="1"/>
    <col min="9994" max="9994" width="9.42578125" customWidth="1"/>
    <col min="9995" max="9995" width="10.140625" customWidth="1"/>
    <col min="9996" max="9996" width="11.42578125" customWidth="1"/>
    <col min="9997" max="9997" width="12.7109375" customWidth="1"/>
    <col min="10239" max="10239" width="41.42578125" customWidth="1"/>
    <col min="10240" max="10240" width="11.42578125" customWidth="1"/>
    <col min="10241" max="10242" width="12.7109375" customWidth="1"/>
    <col min="10243" max="10243" width="12.140625" customWidth="1"/>
    <col min="10244" max="10244" width="10.140625" customWidth="1"/>
    <col min="10245" max="10245" width="9.85546875" customWidth="1"/>
    <col min="10246" max="10246" width="11.42578125" customWidth="1"/>
    <col min="10247" max="10247" width="10.140625" customWidth="1"/>
    <col min="10248" max="10249" width="10" customWidth="1"/>
    <col min="10250" max="10250" width="9.42578125" customWidth="1"/>
    <col min="10251" max="10251" width="10.140625" customWidth="1"/>
    <col min="10252" max="10252" width="11.42578125" customWidth="1"/>
    <col min="10253" max="10253" width="12.7109375" customWidth="1"/>
    <col min="10495" max="10495" width="41.42578125" customWidth="1"/>
    <col min="10496" max="10496" width="11.42578125" customWidth="1"/>
    <col min="10497" max="10498" width="12.7109375" customWidth="1"/>
    <col min="10499" max="10499" width="12.140625" customWidth="1"/>
    <col min="10500" max="10500" width="10.140625" customWidth="1"/>
    <col min="10501" max="10501" width="9.85546875" customWidth="1"/>
    <col min="10502" max="10502" width="11.42578125" customWidth="1"/>
    <col min="10503" max="10503" width="10.140625" customWidth="1"/>
    <col min="10504" max="10505" width="10" customWidth="1"/>
    <col min="10506" max="10506" width="9.42578125" customWidth="1"/>
    <col min="10507" max="10507" width="10.140625" customWidth="1"/>
    <col min="10508" max="10508" width="11.42578125" customWidth="1"/>
    <col min="10509" max="10509" width="12.7109375" customWidth="1"/>
    <col min="10751" max="10751" width="41.42578125" customWidth="1"/>
    <col min="10752" max="10752" width="11.42578125" customWidth="1"/>
    <col min="10753" max="10754" width="12.7109375" customWidth="1"/>
    <col min="10755" max="10755" width="12.140625" customWidth="1"/>
    <col min="10756" max="10756" width="10.140625" customWidth="1"/>
    <col min="10757" max="10757" width="9.85546875" customWidth="1"/>
    <col min="10758" max="10758" width="11.42578125" customWidth="1"/>
    <col min="10759" max="10759" width="10.140625" customWidth="1"/>
    <col min="10760" max="10761" width="10" customWidth="1"/>
    <col min="10762" max="10762" width="9.42578125" customWidth="1"/>
    <col min="10763" max="10763" width="10.140625" customWidth="1"/>
    <col min="10764" max="10764" width="11.42578125" customWidth="1"/>
    <col min="10765" max="10765" width="12.7109375" customWidth="1"/>
    <col min="11007" max="11007" width="41.42578125" customWidth="1"/>
    <col min="11008" max="11008" width="11.42578125" customWidth="1"/>
    <col min="11009" max="11010" width="12.7109375" customWidth="1"/>
    <col min="11011" max="11011" width="12.140625" customWidth="1"/>
    <col min="11012" max="11012" width="10.140625" customWidth="1"/>
    <col min="11013" max="11013" width="9.85546875" customWidth="1"/>
    <col min="11014" max="11014" width="11.42578125" customWidth="1"/>
    <col min="11015" max="11015" width="10.140625" customWidth="1"/>
    <col min="11016" max="11017" width="10" customWidth="1"/>
    <col min="11018" max="11018" width="9.42578125" customWidth="1"/>
    <col min="11019" max="11019" width="10.140625" customWidth="1"/>
    <col min="11020" max="11020" width="11.42578125" customWidth="1"/>
    <col min="11021" max="11021" width="12.7109375" customWidth="1"/>
    <col min="11263" max="11263" width="41.42578125" customWidth="1"/>
    <col min="11264" max="11264" width="11.42578125" customWidth="1"/>
    <col min="11265" max="11266" width="12.7109375" customWidth="1"/>
    <col min="11267" max="11267" width="12.140625" customWidth="1"/>
    <col min="11268" max="11268" width="10.140625" customWidth="1"/>
    <col min="11269" max="11269" width="9.85546875" customWidth="1"/>
    <col min="11270" max="11270" width="11.42578125" customWidth="1"/>
    <col min="11271" max="11271" width="10.140625" customWidth="1"/>
    <col min="11272" max="11273" width="10" customWidth="1"/>
    <col min="11274" max="11274" width="9.42578125" customWidth="1"/>
    <col min="11275" max="11275" width="10.140625" customWidth="1"/>
    <col min="11276" max="11276" width="11.42578125" customWidth="1"/>
    <col min="11277" max="11277" width="12.7109375" customWidth="1"/>
    <col min="11519" max="11519" width="41.42578125" customWidth="1"/>
    <col min="11520" max="11520" width="11.42578125" customWidth="1"/>
    <col min="11521" max="11522" width="12.7109375" customWidth="1"/>
    <col min="11523" max="11523" width="12.140625" customWidth="1"/>
    <col min="11524" max="11524" width="10.140625" customWidth="1"/>
    <col min="11525" max="11525" width="9.85546875" customWidth="1"/>
    <col min="11526" max="11526" width="11.42578125" customWidth="1"/>
    <col min="11527" max="11527" width="10.140625" customWidth="1"/>
    <col min="11528" max="11529" width="10" customWidth="1"/>
    <col min="11530" max="11530" width="9.42578125" customWidth="1"/>
    <col min="11531" max="11531" width="10.140625" customWidth="1"/>
    <col min="11532" max="11532" width="11.42578125" customWidth="1"/>
    <col min="11533" max="11533" width="12.7109375" customWidth="1"/>
    <col min="11775" max="11775" width="41.42578125" customWidth="1"/>
    <col min="11776" max="11776" width="11.42578125" customWidth="1"/>
    <col min="11777" max="11778" width="12.7109375" customWidth="1"/>
    <col min="11779" max="11779" width="12.140625" customWidth="1"/>
    <col min="11780" max="11780" width="10.140625" customWidth="1"/>
    <col min="11781" max="11781" width="9.85546875" customWidth="1"/>
    <col min="11782" max="11782" width="11.42578125" customWidth="1"/>
    <col min="11783" max="11783" width="10.140625" customWidth="1"/>
    <col min="11784" max="11785" width="10" customWidth="1"/>
    <col min="11786" max="11786" width="9.42578125" customWidth="1"/>
    <col min="11787" max="11787" width="10.140625" customWidth="1"/>
    <col min="11788" max="11788" width="11.42578125" customWidth="1"/>
    <col min="11789" max="11789" width="12.7109375" customWidth="1"/>
    <col min="12031" max="12031" width="41.42578125" customWidth="1"/>
    <col min="12032" max="12032" width="11.42578125" customWidth="1"/>
    <col min="12033" max="12034" width="12.7109375" customWidth="1"/>
    <col min="12035" max="12035" width="12.140625" customWidth="1"/>
    <col min="12036" max="12036" width="10.140625" customWidth="1"/>
    <col min="12037" max="12037" width="9.85546875" customWidth="1"/>
    <col min="12038" max="12038" width="11.42578125" customWidth="1"/>
    <col min="12039" max="12039" width="10.140625" customWidth="1"/>
    <col min="12040" max="12041" width="10" customWidth="1"/>
    <col min="12042" max="12042" width="9.42578125" customWidth="1"/>
    <col min="12043" max="12043" width="10.140625" customWidth="1"/>
    <col min="12044" max="12044" width="11.42578125" customWidth="1"/>
    <col min="12045" max="12045" width="12.7109375" customWidth="1"/>
    <col min="12287" max="12287" width="41.42578125" customWidth="1"/>
    <col min="12288" max="12288" width="11.42578125" customWidth="1"/>
    <col min="12289" max="12290" width="12.7109375" customWidth="1"/>
    <col min="12291" max="12291" width="12.140625" customWidth="1"/>
    <col min="12292" max="12292" width="10.140625" customWidth="1"/>
    <col min="12293" max="12293" width="9.85546875" customWidth="1"/>
    <col min="12294" max="12294" width="11.42578125" customWidth="1"/>
    <col min="12295" max="12295" width="10.140625" customWidth="1"/>
    <col min="12296" max="12297" width="10" customWidth="1"/>
    <col min="12298" max="12298" width="9.42578125" customWidth="1"/>
    <col min="12299" max="12299" width="10.140625" customWidth="1"/>
    <col min="12300" max="12300" width="11.42578125" customWidth="1"/>
    <col min="12301" max="12301" width="12.7109375" customWidth="1"/>
    <col min="12543" max="12543" width="41.42578125" customWidth="1"/>
    <col min="12544" max="12544" width="11.42578125" customWidth="1"/>
    <col min="12545" max="12546" width="12.7109375" customWidth="1"/>
    <col min="12547" max="12547" width="12.140625" customWidth="1"/>
    <col min="12548" max="12548" width="10.140625" customWidth="1"/>
    <col min="12549" max="12549" width="9.85546875" customWidth="1"/>
    <col min="12550" max="12550" width="11.42578125" customWidth="1"/>
    <col min="12551" max="12551" width="10.140625" customWidth="1"/>
    <col min="12552" max="12553" width="10" customWidth="1"/>
    <col min="12554" max="12554" width="9.42578125" customWidth="1"/>
    <col min="12555" max="12555" width="10.140625" customWidth="1"/>
    <col min="12556" max="12556" width="11.42578125" customWidth="1"/>
    <col min="12557" max="12557" width="12.7109375" customWidth="1"/>
    <col min="12799" max="12799" width="41.42578125" customWidth="1"/>
    <col min="12800" max="12800" width="11.42578125" customWidth="1"/>
    <col min="12801" max="12802" width="12.7109375" customWidth="1"/>
    <col min="12803" max="12803" width="12.140625" customWidth="1"/>
    <col min="12804" max="12804" width="10.140625" customWidth="1"/>
    <col min="12805" max="12805" width="9.85546875" customWidth="1"/>
    <col min="12806" max="12806" width="11.42578125" customWidth="1"/>
    <col min="12807" max="12807" width="10.140625" customWidth="1"/>
    <col min="12808" max="12809" width="10" customWidth="1"/>
    <col min="12810" max="12810" width="9.42578125" customWidth="1"/>
    <col min="12811" max="12811" width="10.140625" customWidth="1"/>
    <col min="12812" max="12812" width="11.42578125" customWidth="1"/>
    <col min="12813" max="12813" width="12.7109375" customWidth="1"/>
    <col min="13055" max="13055" width="41.42578125" customWidth="1"/>
    <col min="13056" max="13056" width="11.42578125" customWidth="1"/>
    <col min="13057" max="13058" width="12.7109375" customWidth="1"/>
    <col min="13059" max="13059" width="12.140625" customWidth="1"/>
    <col min="13060" max="13060" width="10.140625" customWidth="1"/>
    <col min="13061" max="13061" width="9.85546875" customWidth="1"/>
    <col min="13062" max="13062" width="11.42578125" customWidth="1"/>
    <col min="13063" max="13063" width="10.140625" customWidth="1"/>
    <col min="13064" max="13065" width="10" customWidth="1"/>
    <col min="13066" max="13066" width="9.42578125" customWidth="1"/>
    <col min="13067" max="13067" width="10.140625" customWidth="1"/>
    <col min="13068" max="13068" width="11.42578125" customWidth="1"/>
    <col min="13069" max="13069" width="12.7109375" customWidth="1"/>
    <col min="13311" max="13311" width="41.42578125" customWidth="1"/>
    <col min="13312" max="13312" width="11.42578125" customWidth="1"/>
    <col min="13313" max="13314" width="12.7109375" customWidth="1"/>
    <col min="13315" max="13315" width="12.140625" customWidth="1"/>
    <col min="13316" max="13316" width="10.140625" customWidth="1"/>
    <col min="13317" max="13317" width="9.85546875" customWidth="1"/>
    <col min="13318" max="13318" width="11.42578125" customWidth="1"/>
    <col min="13319" max="13319" width="10.140625" customWidth="1"/>
    <col min="13320" max="13321" width="10" customWidth="1"/>
    <col min="13322" max="13322" width="9.42578125" customWidth="1"/>
    <col min="13323" max="13323" width="10.140625" customWidth="1"/>
    <col min="13324" max="13324" width="11.42578125" customWidth="1"/>
    <col min="13325" max="13325" width="12.7109375" customWidth="1"/>
    <col min="13567" max="13567" width="41.42578125" customWidth="1"/>
    <col min="13568" max="13568" width="11.42578125" customWidth="1"/>
    <col min="13569" max="13570" width="12.7109375" customWidth="1"/>
    <col min="13571" max="13571" width="12.140625" customWidth="1"/>
    <col min="13572" max="13572" width="10.140625" customWidth="1"/>
    <col min="13573" max="13573" width="9.85546875" customWidth="1"/>
    <col min="13574" max="13574" width="11.42578125" customWidth="1"/>
    <col min="13575" max="13575" width="10.140625" customWidth="1"/>
    <col min="13576" max="13577" width="10" customWidth="1"/>
    <col min="13578" max="13578" width="9.42578125" customWidth="1"/>
    <col min="13579" max="13579" width="10.140625" customWidth="1"/>
    <col min="13580" max="13580" width="11.42578125" customWidth="1"/>
    <col min="13581" max="13581" width="12.7109375" customWidth="1"/>
    <col min="13823" max="13823" width="41.42578125" customWidth="1"/>
    <col min="13824" max="13824" width="11.42578125" customWidth="1"/>
    <col min="13825" max="13826" width="12.7109375" customWidth="1"/>
    <col min="13827" max="13827" width="12.140625" customWidth="1"/>
    <col min="13828" max="13828" width="10.140625" customWidth="1"/>
    <col min="13829" max="13829" width="9.85546875" customWidth="1"/>
    <col min="13830" max="13830" width="11.42578125" customWidth="1"/>
    <col min="13831" max="13831" width="10.140625" customWidth="1"/>
    <col min="13832" max="13833" width="10" customWidth="1"/>
    <col min="13834" max="13834" width="9.42578125" customWidth="1"/>
    <col min="13835" max="13835" width="10.140625" customWidth="1"/>
    <col min="13836" max="13836" width="11.42578125" customWidth="1"/>
    <col min="13837" max="13837" width="12.7109375" customWidth="1"/>
    <col min="14079" max="14079" width="41.42578125" customWidth="1"/>
    <col min="14080" max="14080" width="11.42578125" customWidth="1"/>
    <col min="14081" max="14082" width="12.7109375" customWidth="1"/>
    <col min="14083" max="14083" width="12.140625" customWidth="1"/>
    <col min="14084" max="14084" width="10.140625" customWidth="1"/>
    <col min="14085" max="14085" width="9.85546875" customWidth="1"/>
    <col min="14086" max="14086" width="11.42578125" customWidth="1"/>
    <col min="14087" max="14087" width="10.140625" customWidth="1"/>
    <col min="14088" max="14089" width="10" customWidth="1"/>
    <col min="14090" max="14090" width="9.42578125" customWidth="1"/>
    <col min="14091" max="14091" width="10.140625" customWidth="1"/>
    <col min="14092" max="14092" width="11.42578125" customWidth="1"/>
    <col min="14093" max="14093" width="12.7109375" customWidth="1"/>
    <col min="14335" max="14335" width="41.42578125" customWidth="1"/>
    <col min="14336" max="14336" width="11.42578125" customWidth="1"/>
    <col min="14337" max="14338" width="12.7109375" customWidth="1"/>
    <col min="14339" max="14339" width="12.140625" customWidth="1"/>
    <col min="14340" max="14340" width="10.140625" customWidth="1"/>
    <col min="14341" max="14341" width="9.85546875" customWidth="1"/>
    <col min="14342" max="14342" width="11.42578125" customWidth="1"/>
    <col min="14343" max="14343" width="10.140625" customWidth="1"/>
    <col min="14344" max="14345" width="10" customWidth="1"/>
    <col min="14346" max="14346" width="9.42578125" customWidth="1"/>
    <col min="14347" max="14347" width="10.140625" customWidth="1"/>
    <col min="14348" max="14348" width="11.42578125" customWidth="1"/>
    <col min="14349" max="14349" width="12.7109375" customWidth="1"/>
    <col min="14591" max="14591" width="41.42578125" customWidth="1"/>
    <col min="14592" max="14592" width="11.42578125" customWidth="1"/>
    <col min="14593" max="14594" width="12.7109375" customWidth="1"/>
    <col min="14595" max="14595" width="12.140625" customWidth="1"/>
    <col min="14596" max="14596" width="10.140625" customWidth="1"/>
    <col min="14597" max="14597" width="9.85546875" customWidth="1"/>
    <col min="14598" max="14598" width="11.42578125" customWidth="1"/>
    <col min="14599" max="14599" width="10.140625" customWidth="1"/>
    <col min="14600" max="14601" width="10" customWidth="1"/>
    <col min="14602" max="14602" width="9.42578125" customWidth="1"/>
    <col min="14603" max="14603" width="10.140625" customWidth="1"/>
    <col min="14604" max="14604" width="11.42578125" customWidth="1"/>
    <col min="14605" max="14605" width="12.7109375" customWidth="1"/>
    <col min="14847" max="14847" width="41.42578125" customWidth="1"/>
    <col min="14848" max="14848" width="11.42578125" customWidth="1"/>
    <col min="14849" max="14850" width="12.7109375" customWidth="1"/>
    <col min="14851" max="14851" width="12.140625" customWidth="1"/>
    <col min="14852" max="14852" width="10.140625" customWidth="1"/>
    <col min="14853" max="14853" width="9.85546875" customWidth="1"/>
    <col min="14854" max="14854" width="11.42578125" customWidth="1"/>
    <col min="14855" max="14855" width="10.140625" customWidth="1"/>
    <col min="14856" max="14857" width="10" customWidth="1"/>
    <col min="14858" max="14858" width="9.42578125" customWidth="1"/>
    <col min="14859" max="14859" width="10.140625" customWidth="1"/>
    <col min="14860" max="14860" width="11.42578125" customWidth="1"/>
    <col min="14861" max="14861" width="12.7109375" customWidth="1"/>
    <col min="15103" max="15103" width="41.42578125" customWidth="1"/>
    <col min="15104" max="15104" width="11.42578125" customWidth="1"/>
    <col min="15105" max="15106" width="12.7109375" customWidth="1"/>
    <col min="15107" max="15107" width="12.140625" customWidth="1"/>
    <col min="15108" max="15108" width="10.140625" customWidth="1"/>
    <col min="15109" max="15109" width="9.85546875" customWidth="1"/>
    <col min="15110" max="15110" width="11.42578125" customWidth="1"/>
    <col min="15111" max="15111" width="10.140625" customWidth="1"/>
    <col min="15112" max="15113" width="10" customWidth="1"/>
    <col min="15114" max="15114" width="9.42578125" customWidth="1"/>
    <col min="15115" max="15115" width="10.140625" customWidth="1"/>
    <col min="15116" max="15116" width="11.42578125" customWidth="1"/>
    <col min="15117" max="15117" width="12.7109375" customWidth="1"/>
    <col min="15359" max="15359" width="41.42578125" customWidth="1"/>
    <col min="15360" max="15360" width="11.42578125" customWidth="1"/>
    <col min="15361" max="15362" width="12.7109375" customWidth="1"/>
    <col min="15363" max="15363" width="12.140625" customWidth="1"/>
    <col min="15364" max="15364" width="10.140625" customWidth="1"/>
    <col min="15365" max="15365" width="9.85546875" customWidth="1"/>
    <col min="15366" max="15366" width="11.42578125" customWidth="1"/>
    <col min="15367" max="15367" width="10.140625" customWidth="1"/>
    <col min="15368" max="15369" width="10" customWidth="1"/>
    <col min="15370" max="15370" width="9.42578125" customWidth="1"/>
    <col min="15371" max="15371" width="10.140625" customWidth="1"/>
    <col min="15372" max="15372" width="11.42578125" customWidth="1"/>
    <col min="15373" max="15373" width="12.7109375" customWidth="1"/>
    <col min="15615" max="15615" width="41.42578125" customWidth="1"/>
    <col min="15616" max="15616" width="11.42578125" customWidth="1"/>
    <col min="15617" max="15618" width="12.7109375" customWidth="1"/>
    <col min="15619" max="15619" width="12.140625" customWidth="1"/>
    <col min="15620" max="15620" width="10.140625" customWidth="1"/>
    <col min="15621" max="15621" width="9.85546875" customWidth="1"/>
    <col min="15622" max="15622" width="11.42578125" customWidth="1"/>
    <col min="15623" max="15623" width="10.140625" customWidth="1"/>
    <col min="15624" max="15625" width="10" customWidth="1"/>
    <col min="15626" max="15626" width="9.42578125" customWidth="1"/>
    <col min="15627" max="15627" width="10.140625" customWidth="1"/>
    <col min="15628" max="15628" width="11.42578125" customWidth="1"/>
    <col min="15629" max="15629" width="12.7109375" customWidth="1"/>
    <col min="15871" max="15871" width="41.42578125" customWidth="1"/>
    <col min="15872" max="15872" width="11.42578125" customWidth="1"/>
    <col min="15873" max="15874" width="12.7109375" customWidth="1"/>
    <col min="15875" max="15875" width="12.140625" customWidth="1"/>
    <col min="15876" max="15876" width="10.140625" customWidth="1"/>
    <col min="15877" max="15877" width="9.85546875" customWidth="1"/>
    <col min="15878" max="15878" width="11.42578125" customWidth="1"/>
    <col min="15879" max="15879" width="10.140625" customWidth="1"/>
    <col min="15880" max="15881" width="10" customWidth="1"/>
    <col min="15882" max="15882" width="9.42578125" customWidth="1"/>
    <col min="15883" max="15883" width="10.140625" customWidth="1"/>
    <col min="15884" max="15884" width="11.42578125" customWidth="1"/>
    <col min="15885" max="15885" width="12.7109375" customWidth="1"/>
    <col min="16127" max="16127" width="41.42578125" customWidth="1"/>
    <col min="16128" max="16128" width="11.42578125" customWidth="1"/>
    <col min="16129" max="16130" width="12.7109375" customWidth="1"/>
    <col min="16131" max="16131" width="12.140625" customWidth="1"/>
    <col min="16132" max="16132" width="10.140625" customWidth="1"/>
    <col min="16133" max="16133" width="9.85546875" customWidth="1"/>
    <col min="16134" max="16134" width="11.42578125" customWidth="1"/>
    <col min="16135" max="16135" width="10.140625" customWidth="1"/>
    <col min="16136" max="16137" width="10" customWidth="1"/>
    <col min="16138" max="16138" width="9.42578125" customWidth="1"/>
    <col min="16139" max="16139" width="10.140625" customWidth="1"/>
    <col min="16140" max="16140" width="11.42578125" customWidth="1"/>
    <col min="16141" max="16141" width="12.7109375" customWidth="1"/>
  </cols>
  <sheetData>
    <row r="1" spans="1:13" ht="12.75" customHeight="1">
      <c r="B1" s="244"/>
      <c r="C1" s="244"/>
      <c r="D1" s="244" t="s">
        <v>371</v>
      </c>
      <c r="E1" s="243"/>
    </row>
    <row r="2" spans="1:13" ht="18" customHeight="1">
      <c r="A2" s="278" t="s">
        <v>188</v>
      </c>
      <c r="B2" s="278"/>
      <c r="C2" s="278"/>
      <c r="D2" s="3"/>
      <c r="E2" s="1"/>
    </row>
    <row r="3" spans="1:13" ht="12.75" customHeight="1">
      <c r="A3" s="328" t="s">
        <v>127</v>
      </c>
      <c r="B3" s="328"/>
      <c r="C3" s="328"/>
      <c r="D3" s="3"/>
      <c r="E3" s="1"/>
    </row>
    <row r="4" spans="1:13" ht="12.75" customHeight="1">
      <c r="A4" s="178"/>
      <c r="B4" s="178"/>
      <c r="C4" s="178"/>
      <c r="D4" s="3"/>
      <c r="E4" s="1"/>
    </row>
    <row r="5" spans="1:13" ht="14.25" customHeight="1">
      <c r="A5" s="30" t="s">
        <v>186</v>
      </c>
      <c r="B5" s="277" t="s">
        <v>288</v>
      </c>
      <c r="C5" s="277"/>
      <c r="D5" s="3"/>
      <c r="E5" s="1"/>
    </row>
    <row r="6" spans="1:13" ht="39" customHeight="1">
      <c r="A6" s="40" t="s">
        <v>184</v>
      </c>
      <c r="B6" s="63"/>
      <c r="C6" s="64" t="s">
        <v>2</v>
      </c>
      <c r="D6" s="3"/>
      <c r="E6" s="6"/>
    </row>
    <row r="7" spans="1:13" ht="15" customHeight="1">
      <c r="A7" s="326" t="s">
        <v>7</v>
      </c>
      <c r="B7" s="353" t="s">
        <v>148</v>
      </c>
      <c r="C7" s="355"/>
    </row>
    <row r="8" spans="1:13" s="191" customFormat="1" ht="37.5" customHeight="1">
      <c r="A8" s="327"/>
      <c r="B8" s="91" t="s">
        <v>313</v>
      </c>
      <c r="C8" s="175" t="s">
        <v>6</v>
      </c>
    </row>
    <row r="9" spans="1:13" ht="13.5" customHeight="1">
      <c r="A9" s="168" t="s">
        <v>32</v>
      </c>
      <c r="B9" s="88">
        <v>42756</v>
      </c>
      <c r="C9" s="88">
        <f t="shared" ref="C9:C18" si="0">SUM(B9:B9)</f>
        <v>42756</v>
      </c>
      <c r="D9" s="2"/>
      <c r="E9" s="2"/>
      <c r="G9" s="2"/>
      <c r="H9" s="2"/>
      <c r="I9" s="2"/>
      <c r="J9" s="2"/>
      <c r="K9" s="2"/>
      <c r="M9" s="2"/>
    </row>
    <row r="10" spans="1:13" ht="13.5" customHeight="1">
      <c r="A10" s="169" t="s">
        <v>37</v>
      </c>
      <c r="B10" s="88">
        <v>12017</v>
      </c>
      <c r="C10" s="88">
        <f t="shared" si="0"/>
        <v>12017</v>
      </c>
      <c r="D10" s="2"/>
      <c r="E10" s="2"/>
      <c r="G10" s="2"/>
      <c r="H10" s="2"/>
      <c r="I10" s="2"/>
      <c r="J10" s="2"/>
      <c r="K10" s="2"/>
      <c r="M10" s="2"/>
    </row>
    <row r="11" spans="1:13" ht="13.5" customHeight="1">
      <c r="A11" s="168" t="s">
        <v>33</v>
      </c>
      <c r="B11" s="88">
        <v>60210</v>
      </c>
      <c r="C11" s="88">
        <f t="shared" si="0"/>
        <v>60210</v>
      </c>
      <c r="D11" s="2"/>
      <c r="E11" s="2"/>
      <c r="G11" s="2"/>
      <c r="H11" s="2"/>
      <c r="I11" s="2"/>
      <c r="J11" s="2"/>
      <c r="K11" s="2"/>
      <c r="M11" s="2"/>
    </row>
    <row r="12" spans="1:13" ht="13.5" customHeight="1">
      <c r="A12" s="15" t="s">
        <v>34</v>
      </c>
      <c r="B12" s="88"/>
      <c r="C12" s="88">
        <f t="shared" si="0"/>
        <v>0</v>
      </c>
      <c r="D12" s="2"/>
      <c r="E12" s="2"/>
      <c r="G12" s="2"/>
      <c r="H12" s="2"/>
      <c r="I12" s="2"/>
      <c r="J12" s="2"/>
      <c r="K12" s="2"/>
      <c r="M12" s="2"/>
    </row>
    <row r="13" spans="1:13" ht="13.5" customHeight="1">
      <c r="A13" s="168" t="s">
        <v>45</v>
      </c>
      <c r="B13" s="88">
        <v>669</v>
      </c>
      <c r="C13" s="88">
        <f t="shared" si="0"/>
        <v>669</v>
      </c>
      <c r="D13" s="2"/>
      <c r="E13" s="2"/>
      <c r="G13" s="2"/>
      <c r="H13" s="2"/>
      <c r="I13" s="2"/>
      <c r="J13" s="2"/>
      <c r="K13" s="2"/>
      <c r="M13" s="2"/>
    </row>
    <row r="14" spans="1:13" ht="13.5" customHeight="1">
      <c r="A14" s="168" t="s">
        <v>162</v>
      </c>
      <c r="B14" s="88"/>
      <c r="C14" s="88">
        <f t="shared" si="0"/>
        <v>0</v>
      </c>
      <c r="D14" s="2"/>
      <c r="E14" s="2"/>
      <c r="G14" s="2"/>
      <c r="H14" s="2"/>
      <c r="I14" s="2"/>
      <c r="J14" s="2"/>
      <c r="K14" s="2"/>
      <c r="M14" s="2"/>
    </row>
    <row r="15" spans="1:13" ht="13.5" customHeight="1">
      <c r="A15" s="170" t="s">
        <v>39</v>
      </c>
      <c r="B15" s="88"/>
      <c r="C15" s="88">
        <f t="shared" si="0"/>
        <v>0</v>
      </c>
      <c r="D15" s="2"/>
      <c r="E15" s="2"/>
      <c r="G15" s="2"/>
      <c r="H15" s="2"/>
      <c r="I15" s="2"/>
      <c r="J15" s="2"/>
      <c r="K15" s="2"/>
      <c r="M15" s="2"/>
    </row>
    <row r="16" spans="1:13" ht="13.5" customHeight="1">
      <c r="A16" s="176" t="s">
        <v>44</v>
      </c>
      <c r="B16" s="88"/>
      <c r="C16" s="88">
        <f t="shared" si="0"/>
        <v>0</v>
      </c>
      <c r="D16" s="2"/>
      <c r="E16" s="2"/>
      <c r="G16" s="2"/>
      <c r="H16" s="2"/>
      <c r="I16" s="2"/>
      <c r="J16" s="2"/>
      <c r="K16" s="2"/>
      <c r="M16" s="2"/>
    </row>
    <row r="17" spans="1:13" ht="13.5" customHeight="1">
      <c r="A17" s="15" t="s">
        <v>163</v>
      </c>
      <c r="B17" s="88"/>
      <c r="C17" s="88">
        <f t="shared" si="0"/>
        <v>0</v>
      </c>
      <c r="D17" s="2"/>
      <c r="E17" s="2"/>
      <c r="G17" s="2"/>
      <c r="H17" s="2"/>
      <c r="I17" s="2"/>
      <c r="J17" s="2"/>
      <c r="K17" s="2"/>
      <c r="M17" s="2"/>
    </row>
    <row r="18" spans="1:13" ht="13.5" customHeight="1">
      <c r="A18" s="15" t="s">
        <v>164</v>
      </c>
      <c r="B18" s="88"/>
      <c r="C18" s="88">
        <f t="shared" si="0"/>
        <v>0</v>
      </c>
      <c r="D18" s="2"/>
      <c r="E18" s="2"/>
      <c r="G18" s="2"/>
      <c r="H18" s="2"/>
      <c r="I18" s="2"/>
      <c r="J18" s="2"/>
      <c r="K18" s="2"/>
      <c r="M18" s="2"/>
    </row>
    <row r="19" spans="1:13" ht="13.5" customHeight="1">
      <c r="A19" s="15"/>
      <c r="B19" s="88"/>
      <c r="C19" s="88"/>
      <c r="D19" s="2"/>
      <c r="E19" s="2"/>
      <c r="G19" s="2"/>
      <c r="H19" s="2"/>
      <c r="I19" s="2"/>
      <c r="J19" s="2"/>
      <c r="K19" s="2"/>
      <c r="M19" s="2"/>
    </row>
    <row r="20" spans="1:13" ht="13.5" customHeight="1">
      <c r="A20" s="179" t="s">
        <v>166</v>
      </c>
      <c r="B20" s="88"/>
      <c r="C20" s="88">
        <f>SUM(B20:B20)</f>
        <v>0</v>
      </c>
      <c r="D20" s="2"/>
      <c r="E20" s="2"/>
      <c r="G20" s="2"/>
      <c r="H20" s="2"/>
      <c r="I20" s="2"/>
      <c r="J20" s="2"/>
      <c r="K20" s="2"/>
      <c r="M20" s="2"/>
    </row>
    <row r="21" spans="1:13" ht="13.5" customHeight="1">
      <c r="A21" s="179" t="s">
        <v>167</v>
      </c>
      <c r="B21" s="88"/>
      <c r="C21" s="88">
        <f>SUM(B21:B21)</f>
        <v>0</v>
      </c>
      <c r="D21" s="2"/>
      <c r="E21" s="2"/>
      <c r="G21" s="2"/>
      <c r="H21" s="2"/>
      <c r="I21" s="2"/>
      <c r="J21" s="2"/>
      <c r="K21" s="2"/>
      <c r="M21" s="2"/>
    </row>
    <row r="22" spans="1:13" s="31" customFormat="1" ht="13.5" customHeight="1">
      <c r="A22" s="16" t="s">
        <v>48</v>
      </c>
      <c r="B22" s="109">
        <f>+B9+B10+B11+B12+B13+B20+B21</f>
        <v>115652</v>
      </c>
      <c r="C22" s="89">
        <f>SUM(B22:B22)</f>
        <v>115652</v>
      </c>
      <c r="D22" s="187"/>
      <c r="E22" s="187"/>
      <c r="G22" s="187"/>
      <c r="H22" s="187"/>
      <c r="I22" s="187"/>
      <c r="J22" s="187"/>
      <c r="K22" s="187"/>
      <c r="M22" s="187"/>
    </row>
    <row r="23" spans="1:13" ht="13.5" customHeight="1">
      <c r="A23" s="53"/>
      <c r="B23" s="108"/>
      <c r="C23" s="88"/>
      <c r="D23" s="2"/>
      <c r="E23" s="2"/>
      <c r="G23" s="2"/>
      <c r="H23" s="2"/>
      <c r="I23" s="2"/>
      <c r="J23" s="2"/>
      <c r="K23" s="2"/>
      <c r="M23" s="2"/>
    </row>
    <row r="24" spans="1:13" ht="13.5" customHeight="1">
      <c r="A24" s="49" t="s">
        <v>51</v>
      </c>
      <c r="B24" s="86"/>
      <c r="C24" s="88">
        <f>SUM(B24:B24)</f>
        <v>0</v>
      </c>
      <c r="D24" s="2"/>
      <c r="E24" s="2"/>
      <c r="G24" s="2"/>
      <c r="H24" s="2"/>
      <c r="I24" s="2"/>
      <c r="J24" s="2"/>
      <c r="K24" s="2"/>
      <c r="M24" s="2"/>
    </row>
    <row r="25" spans="1:13" ht="13.5" customHeight="1">
      <c r="A25" s="51"/>
      <c r="B25" s="110"/>
      <c r="C25" s="88"/>
      <c r="D25" s="2"/>
      <c r="E25" s="2"/>
      <c r="G25" s="2"/>
      <c r="H25" s="2"/>
      <c r="I25" s="2"/>
      <c r="J25" s="2"/>
      <c r="K25" s="2"/>
      <c r="M25" s="2"/>
    </row>
    <row r="26" spans="1:13" s="31" customFormat="1" ht="13.5" customHeight="1">
      <c r="A26" s="52" t="s">
        <v>62</v>
      </c>
      <c r="B26" s="87">
        <f>+B24</f>
        <v>0</v>
      </c>
      <c r="C26" s="89">
        <f>SUM(B26:B26)</f>
        <v>0</v>
      </c>
      <c r="D26" s="187"/>
      <c r="E26" s="187"/>
      <c r="G26" s="187"/>
      <c r="H26" s="187"/>
      <c r="I26" s="187"/>
      <c r="J26" s="187"/>
      <c r="K26" s="187"/>
      <c r="M26" s="187"/>
    </row>
    <row r="27" spans="1:13">
      <c r="A27" s="52"/>
      <c r="B27" s="87"/>
      <c r="C27" s="88"/>
      <c r="D27" s="2"/>
      <c r="E27" s="2"/>
      <c r="G27" s="2"/>
      <c r="H27" s="2"/>
      <c r="I27" s="2"/>
      <c r="J27" s="2"/>
      <c r="K27" s="2"/>
      <c r="M27" s="2"/>
    </row>
    <row r="28" spans="1:13" s="31" customFormat="1" ht="13.5" customHeight="1">
      <c r="A28" s="30" t="s">
        <v>64</v>
      </c>
      <c r="B28" s="87">
        <f>+B22+B26</f>
        <v>115652</v>
      </c>
      <c r="C28" s="89">
        <f>SUM(B28:B28)</f>
        <v>115652</v>
      </c>
      <c r="D28" s="187"/>
      <c r="E28" s="187"/>
      <c r="G28" s="187"/>
      <c r="H28" s="187"/>
      <c r="I28" s="187"/>
      <c r="J28" s="187"/>
      <c r="K28" s="187"/>
      <c r="M28" s="187"/>
    </row>
    <row r="29" spans="1:13" ht="13.5" customHeight="1">
      <c r="A29" s="60"/>
      <c r="B29" s="60"/>
      <c r="C29" s="38"/>
      <c r="D29" s="2"/>
      <c r="E29" s="2"/>
      <c r="G29" s="2"/>
      <c r="H29" s="2"/>
      <c r="I29" s="2"/>
      <c r="J29" s="2"/>
      <c r="K29" s="2"/>
      <c r="M29" s="2"/>
    </row>
    <row r="30" spans="1:13" ht="27" customHeight="1">
      <c r="A30" s="59" t="s">
        <v>185</v>
      </c>
      <c r="B30" s="59"/>
      <c r="C30" s="83" t="s">
        <v>2</v>
      </c>
      <c r="D30" s="2"/>
      <c r="E30" s="2"/>
      <c r="G30" s="2"/>
      <c r="H30" s="2"/>
      <c r="I30" s="2"/>
      <c r="J30" s="2"/>
      <c r="K30" s="2"/>
      <c r="M30" s="2"/>
    </row>
    <row r="31" spans="1:13" ht="13.5" customHeight="1">
      <c r="A31" s="171" t="s">
        <v>42</v>
      </c>
      <c r="B31" s="171"/>
      <c r="C31" s="179"/>
      <c r="D31" s="2"/>
      <c r="E31" s="2"/>
      <c r="G31" s="2"/>
      <c r="H31" s="2"/>
      <c r="I31" s="2"/>
      <c r="J31" s="2"/>
      <c r="K31" s="2"/>
      <c r="M31" s="2"/>
    </row>
    <row r="32" spans="1:13" ht="13.5" customHeight="1">
      <c r="A32" s="49" t="s">
        <v>43</v>
      </c>
      <c r="B32" s="171"/>
      <c r="C32" s="179"/>
      <c r="D32" s="2"/>
      <c r="E32" s="2"/>
      <c r="G32" s="2"/>
      <c r="H32" s="2"/>
      <c r="I32" s="2"/>
      <c r="J32" s="2"/>
      <c r="K32" s="2"/>
      <c r="M32" s="2"/>
    </row>
    <row r="33" spans="1:13" ht="13.5" customHeight="1">
      <c r="A33" s="168" t="s">
        <v>46</v>
      </c>
      <c r="B33" s="179"/>
      <c r="C33" s="179"/>
      <c r="D33" s="2"/>
      <c r="E33" s="2"/>
      <c r="G33" s="2"/>
      <c r="H33" s="2"/>
      <c r="I33" s="2"/>
      <c r="J33" s="2"/>
      <c r="K33" s="2"/>
      <c r="M33" s="2"/>
    </row>
    <row r="34" spans="1:13" ht="13.5" customHeight="1">
      <c r="A34" s="168" t="s">
        <v>162</v>
      </c>
      <c r="B34" s="179"/>
      <c r="C34" s="179"/>
      <c r="D34" s="2"/>
      <c r="E34" s="2"/>
      <c r="G34" s="2"/>
      <c r="H34" s="2"/>
      <c r="I34" s="2"/>
      <c r="J34" s="2"/>
      <c r="K34" s="2"/>
      <c r="M34" s="2"/>
    </row>
    <row r="35" spans="1:13" ht="13.5" customHeight="1">
      <c r="A35" s="170" t="s">
        <v>36</v>
      </c>
      <c r="B35" s="170"/>
      <c r="C35" s="179"/>
      <c r="D35" s="2"/>
      <c r="E35" s="2"/>
      <c r="G35" s="2"/>
    </row>
    <row r="36" spans="1:13" ht="13.5" customHeight="1">
      <c r="A36" s="27"/>
      <c r="B36" s="170"/>
      <c r="C36" s="179"/>
      <c r="D36" s="2"/>
      <c r="E36" s="2"/>
      <c r="G36" s="2"/>
    </row>
    <row r="37" spans="1:13" ht="13.5" customHeight="1">
      <c r="A37" s="179" t="s">
        <v>169</v>
      </c>
      <c r="B37" s="171"/>
      <c r="C37" s="179"/>
      <c r="D37" s="2"/>
      <c r="E37" s="2"/>
      <c r="G37" s="2"/>
    </row>
    <row r="38" spans="1:13" ht="13.5" customHeight="1">
      <c r="A38" s="179" t="s">
        <v>170</v>
      </c>
      <c r="B38" s="14"/>
      <c r="C38" s="179"/>
      <c r="D38" s="2"/>
      <c r="E38" s="2"/>
      <c r="G38" s="2"/>
    </row>
    <row r="39" spans="1:13" ht="13.5" customHeight="1">
      <c r="A39" s="7"/>
      <c r="B39" s="25"/>
      <c r="C39" s="26"/>
      <c r="D39" s="2"/>
      <c r="E39" s="2"/>
      <c r="G39" s="2"/>
    </row>
    <row r="40" spans="1:13" ht="13.5" customHeight="1">
      <c r="A40" s="30" t="s">
        <v>172</v>
      </c>
      <c r="B40" s="30"/>
      <c r="C40" s="179"/>
      <c r="D40" s="2"/>
      <c r="E40" s="2"/>
      <c r="G40" s="2"/>
    </row>
    <row r="41" spans="1:13" ht="13.5" customHeight="1">
      <c r="A41" s="24"/>
      <c r="B41" s="22"/>
      <c r="C41" s="179"/>
      <c r="D41" s="2"/>
      <c r="E41" s="2"/>
      <c r="G41" s="2"/>
    </row>
    <row r="42" spans="1:13" ht="13.5" customHeight="1">
      <c r="A42" s="171" t="s">
        <v>51</v>
      </c>
      <c r="B42" s="171"/>
      <c r="C42" s="179"/>
      <c r="D42" s="2"/>
      <c r="E42" s="2"/>
      <c r="G42" s="2"/>
    </row>
    <row r="43" spans="1:13" ht="13.5" customHeight="1">
      <c r="A43" s="57" t="s">
        <v>67</v>
      </c>
      <c r="B43" s="57"/>
      <c r="C43" s="179"/>
      <c r="D43" s="2"/>
      <c r="E43" s="2"/>
      <c r="G43" s="2"/>
    </row>
    <row r="44" spans="1:13" ht="13.5" customHeight="1">
      <c r="A44" s="30" t="s">
        <v>70</v>
      </c>
      <c r="B44" s="30"/>
      <c r="C44" s="179"/>
    </row>
    <row r="45" spans="1:13" ht="13.5" customHeight="1">
      <c r="A45" s="56"/>
      <c r="B45" s="56"/>
      <c r="C45" s="179"/>
    </row>
    <row r="46" spans="1:13" ht="13.5" customHeight="1">
      <c r="A46" s="30" t="s">
        <v>72</v>
      </c>
      <c r="B46" s="30"/>
      <c r="C46" s="179"/>
    </row>
    <row r="47" spans="1:13" ht="13.5" customHeight="1">
      <c r="A47" s="179"/>
      <c r="B47" s="179"/>
      <c r="C47" s="179"/>
    </row>
    <row r="48" spans="1:13" ht="15" customHeight="1">
      <c r="A48" s="23" t="s">
        <v>173</v>
      </c>
      <c r="B48" s="22"/>
      <c r="C48" s="24"/>
    </row>
  </sheetData>
  <mergeCells count="5">
    <mergeCell ref="A2:C2"/>
    <mergeCell ref="A3:C3"/>
    <mergeCell ref="B5:C5"/>
    <mergeCell ref="A7:A8"/>
    <mergeCell ref="B7:C7"/>
  </mergeCells>
  <printOptions horizontalCentered="1"/>
  <pageMargins left="0.75" right="0.39370078740157483" top="0.59055118110236227" bottom="0.43307086614173229" header="0.31496062992125984" footer="0.19685039370078741"/>
  <pageSetup paperSize="9" orientation="portrait" horizontalDpi="300" verticalDpi="300" r:id="rId1"/>
  <headerFooter alignWithMargins="0">
    <oddHeader>&amp;LVÁCI MIHÁLY MŰVELŐDÉSI HÁZ</oddHeader>
    <oddFooter>&amp;LVeresegyház, 2013. Február 07.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A2" sqref="A2:E2"/>
    </sheetView>
  </sheetViews>
  <sheetFormatPr defaultRowHeight="12.75"/>
  <cols>
    <col min="1" max="1" width="41.42578125" customWidth="1"/>
    <col min="2" max="2" width="11.42578125" customWidth="1"/>
    <col min="3" max="3" width="12.7109375" customWidth="1"/>
    <col min="4" max="4" width="14.4257812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  <col min="257" max="257" width="41.42578125" customWidth="1"/>
    <col min="258" max="258" width="11.42578125" customWidth="1"/>
    <col min="259" max="260" width="12.7109375" customWidth="1"/>
    <col min="261" max="261" width="12.140625" customWidth="1"/>
    <col min="262" max="262" width="10.140625" customWidth="1"/>
    <col min="263" max="263" width="9.85546875" customWidth="1"/>
    <col min="264" max="264" width="11.42578125" customWidth="1"/>
    <col min="265" max="265" width="10.140625" customWidth="1"/>
    <col min="266" max="267" width="10" customWidth="1"/>
    <col min="268" max="268" width="9.42578125" customWidth="1"/>
    <col min="269" max="269" width="10.140625" customWidth="1"/>
    <col min="270" max="270" width="11.42578125" customWidth="1"/>
    <col min="271" max="271" width="12.7109375" customWidth="1"/>
    <col min="513" max="513" width="41.42578125" customWidth="1"/>
    <col min="514" max="514" width="11.42578125" customWidth="1"/>
    <col min="515" max="516" width="12.7109375" customWidth="1"/>
    <col min="517" max="517" width="12.140625" customWidth="1"/>
    <col min="518" max="518" width="10.140625" customWidth="1"/>
    <col min="519" max="519" width="9.85546875" customWidth="1"/>
    <col min="520" max="520" width="11.42578125" customWidth="1"/>
    <col min="521" max="521" width="10.140625" customWidth="1"/>
    <col min="522" max="523" width="10" customWidth="1"/>
    <col min="524" max="524" width="9.42578125" customWidth="1"/>
    <col min="525" max="525" width="10.140625" customWidth="1"/>
    <col min="526" max="526" width="11.42578125" customWidth="1"/>
    <col min="527" max="527" width="12.7109375" customWidth="1"/>
    <col min="769" max="769" width="41.42578125" customWidth="1"/>
    <col min="770" max="770" width="11.42578125" customWidth="1"/>
    <col min="771" max="772" width="12.7109375" customWidth="1"/>
    <col min="773" max="773" width="12.140625" customWidth="1"/>
    <col min="774" max="774" width="10.140625" customWidth="1"/>
    <col min="775" max="775" width="9.85546875" customWidth="1"/>
    <col min="776" max="776" width="11.42578125" customWidth="1"/>
    <col min="777" max="777" width="10.140625" customWidth="1"/>
    <col min="778" max="779" width="10" customWidth="1"/>
    <col min="780" max="780" width="9.42578125" customWidth="1"/>
    <col min="781" max="781" width="10.140625" customWidth="1"/>
    <col min="782" max="782" width="11.42578125" customWidth="1"/>
    <col min="783" max="783" width="12.7109375" customWidth="1"/>
    <col min="1025" max="1025" width="41.42578125" customWidth="1"/>
    <col min="1026" max="1026" width="11.42578125" customWidth="1"/>
    <col min="1027" max="1028" width="12.7109375" customWidth="1"/>
    <col min="1029" max="1029" width="12.140625" customWidth="1"/>
    <col min="1030" max="1030" width="10.140625" customWidth="1"/>
    <col min="1031" max="1031" width="9.85546875" customWidth="1"/>
    <col min="1032" max="1032" width="11.42578125" customWidth="1"/>
    <col min="1033" max="1033" width="10.140625" customWidth="1"/>
    <col min="1034" max="1035" width="10" customWidth="1"/>
    <col min="1036" max="1036" width="9.42578125" customWidth="1"/>
    <col min="1037" max="1037" width="10.140625" customWidth="1"/>
    <col min="1038" max="1038" width="11.42578125" customWidth="1"/>
    <col min="1039" max="1039" width="12.7109375" customWidth="1"/>
    <col min="1281" max="1281" width="41.42578125" customWidth="1"/>
    <col min="1282" max="1282" width="11.42578125" customWidth="1"/>
    <col min="1283" max="1284" width="12.7109375" customWidth="1"/>
    <col min="1285" max="1285" width="12.140625" customWidth="1"/>
    <col min="1286" max="1286" width="10.140625" customWidth="1"/>
    <col min="1287" max="1287" width="9.85546875" customWidth="1"/>
    <col min="1288" max="1288" width="11.42578125" customWidth="1"/>
    <col min="1289" max="1289" width="10.140625" customWidth="1"/>
    <col min="1290" max="1291" width="10" customWidth="1"/>
    <col min="1292" max="1292" width="9.42578125" customWidth="1"/>
    <col min="1293" max="1293" width="10.140625" customWidth="1"/>
    <col min="1294" max="1294" width="11.42578125" customWidth="1"/>
    <col min="1295" max="1295" width="12.7109375" customWidth="1"/>
    <col min="1537" max="1537" width="41.42578125" customWidth="1"/>
    <col min="1538" max="1538" width="11.42578125" customWidth="1"/>
    <col min="1539" max="1540" width="12.7109375" customWidth="1"/>
    <col min="1541" max="1541" width="12.140625" customWidth="1"/>
    <col min="1542" max="1542" width="10.140625" customWidth="1"/>
    <col min="1543" max="1543" width="9.85546875" customWidth="1"/>
    <col min="1544" max="1544" width="11.42578125" customWidth="1"/>
    <col min="1545" max="1545" width="10.140625" customWidth="1"/>
    <col min="1546" max="1547" width="10" customWidth="1"/>
    <col min="1548" max="1548" width="9.42578125" customWidth="1"/>
    <col min="1549" max="1549" width="10.140625" customWidth="1"/>
    <col min="1550" max="1550" width="11.42578125" customWidth="1"/>
    <col min="1551" max="1551" width="12.7109375" customWidth="1"/>
    <col min="1793" max="1793" width="41.42578125" customWidth="1"/>
    <col min="1794" max="1794" width="11.42578125" customWidth="1"/>
    <col min="1795" max="1796" width="12.7109375" customWidth="1"/>
    <col min="1797" max="1797" width="12.140625" customWidth="1"/>
    <col min="1798" max="1798" width="10.140625" customWidth="1"/>
    <col min="1799" max="1799" width="9.85546875" customWidth="1"/>
    <col min="1800" max="1800" width="11.42578125" customWidth="1"/>
    <col min="1801" max="1801" width="10.140625" customWidth="1"/>
    <col min="1802" max="1803" width="10" customWidth="1"/>
    <col min="1804" max="1804" width="9.42578125" customWidth="1"/>
    <col min="1805" max="1805" width="10.140625" customWidth="1"/>
    <col min="1806" max="1806" width="11.42578125" customWidth="1"/>
    <col min="1807" max="1807" width="12.7109375" customWidth="1"/>
    <col min="2049" max="2049" width="41.42578125" customWidth="1"/>
    <col min="2050" max="2050" width="11.42578125" customWidth="1"/>
    <col min="2051" max="2052" width="12.7109375" customWidth="1"/>
    <col min="2053" max="2053" width="12.140625" customWidth="1"/>
    <col min="2054" max="2054" width="10.140625" customWidth="1"/>
    <col min="2055" max="2055" width="9.85546875" customWidth="1"/>
    <col min="2056" max="2056" width="11.42578125" customWidth="1"/>
    <col min="2057" max="2057" width="10.140625" customWidth="1"/>
    <col min="2058" max="2059" width="10" customWidth="1"/>
    <col min="2060" max="2060" width="9.42578125" customWidth="1"/>
    <col min="2061" max="2061" width="10.140625" customWidth="1"/>
    <col min="2062" max="2062" width="11.42578125" customWidth="1"/>
    <col min="2063" max="2063" width="12.7109375" customWidth="1"/>
    <col min="2305" max="2305" width="41.42578125" customWidth="1"/>
    <col min="2306" max="2306" width="11.42578125" customWidth="1"/>
    <col min="2307" max="2308" width="12.7109375" customWidth="1"/>
    <col min="2309" max="2309" width="12.140625" customWidth="1"/>
    <col min="2310" max="2310" width="10.140625" customWidth="1"/>
    <col min="2311" max="2311" width="9.85546875" customWidth="1"/>
    <col min="2312" max="2312" width="11.42578125" customWidth="1"/>
    <col min="2313" max="2313" width="10.140625" customWidth="1"/>
    <col min="2314" max="2315" width="10" customWidth="1"/>
    <col min="2316" max="2316" width="9.42578125" customWidth="1"/>
    <col min="2317" max="2317" width="10.140625" customWidth="1"/>
    <col min="2318" max="2318" width="11.42578125" customWidth="1"/>
    <col min="2319" max="2319" width="12.7109375" customWidth="1"/>
    <col min="2561" max="2561" width="41.42578125" customWidth="1"/>
    <col min="2562" max="2562" width="11.42578125" customWidth="1"/>
    <col min="2563" max="2564" width="12.7109375" customWidth="1"/>
    <col min="2565" max="2565" width="12.140625" customWidth="1"/>
    <col min="2566" max="2566" width="10.140625" customWidth="1"/>
    <col min="2567" max="2567" width="9.85546875" customWidth="1"/>
    <col min="2568" max="2568" width="11.42578125" customWidth="1"/>
    <col min="2569" max="2569" width="10.140625" customWidth="1"/>
    <col min="2570" max="2571" width="10" customWidth="1"/>
    <col min="2572" max="2572" width="9.42578125" customWidth="1"/>
    <col min="2573" max="2573" width="10.140625" customWidth="1"/>
    <col min="2574" max="2574" width="11.42578125" customWidth="1"/>
    <col min="2575" max="2575" width="12.7109375" customWidth="1"/>
    <col min="2817" max="2817" width="41.42578125" customWidth="1"/>
    <col min="2818" max="2818" width="11.42578125" customWidth="1"/>
    <col min="2819" max="2820" width="12.7109375" customWidth="1"/>
    <col min="2821" max="2821" width="12.140625" customWidth="1"/>
    <col min="2822" max="2822" width="10.140625" customWidth="1"/>
    <col min="2823" max="2823" width="9.85546875" customWidth="1"/>
    <col min="2824" max="2824" width="11.42578125" customWidth="1"/>
    <col min="2825" max="2825" width="10.140625" customWidth="1"/>
    <col min="2826" max="2827" width="10" customWidth="1"/>
    <col min="2828" max="2828" width="9.42578125" customWidth="1"/>
    <col min="2829" max="2829" width="10.140625" customWidth="1"/>
    <col min="2830" max="2830" width="11.42578125" customWidth="1"/>
    <col min="2831" max="2831" width="12.7109375" customWidth="1"/>
    <col min="3073" max="3073" width="41.42578125" customWidth="1"/>
    <col min="3074" max="3074" width="11.42578125" customWidth="1"/>
    <col min="3075" max="3076" width="12.7109375" customWidth="1"/>
    <col min="3077" max="3077" width="12.140625" customWidth="1"/>
    <col min="3078" max="3078" width="10.140625" customWidth="1"/>
    <col min="3079" max="3079" width="9.85546875" customWidth="1"/>
    <col min="3080" max="3080" width="11.42578125" customWidth="1"/>
    <col min="3081" max="3081" width="10.140625" customWidth="1"/>
    <col min="3082" max="3083" width="10" customWidth="1"/>
    <col min="3084" max="3084" width="9.42578125" customWidth="1"/>
    <col min="3085" max="3085" width="10.140625" customWidth="1"/>
    <col min="3086" max="3086" width="11.42578125" customWidth="1"/>
    <col min="3087" max="3087" width="12.7109375" customWidth="1"/>
    <col min="3329" max="3329" width="41.42578125" customWidth="1"/>
    <col min="3330" max="3330" width="11.42578125" customWidth="1"/>
    <col min="3331" max="3332" width="12.7109375" customWidth="1"/>
    <col min="3333" max="3333" width="12.140625" customWidth="1"/>
    <col min="3334" max="3334" width="10.140625" customWidth="1"/>
    <col min="3335" max="3335" width="9.85546875" customWidth="1"/>
    <col min="3336" max="3336" width="11.42578125" customWidth="1"/>
    <col min="3337" max="3337" width="10.140625" customWidth="1"/>
    <col min="3338" max="3339" width="10" customWidth="1"/>
    <col min="3340" max="3340" width="9.42578125" customWidth="1"/>
    <col min="3341" max="3341" width="10.140625" customWidth="1"/>
    <col min="3342" max="3342" width="11.42578125" customWidth="1"/>
    <col min="3343" max="3343" width="12.7109375" customWidth="1"/>
    <col min="3585" max="3585" width="41.42578125" customWidth="1"/>
    <col min="3586" max="3586" width="11.42578125" customWidth="1"/>
    <col min="3587" max="3588" width="12.7109375" customWidth="1"/>
    <col min="3589" max="3589" width="12.140625" customWidth="1"/>
    <col min="3590" max="3590" width="10.140625" customWidth="1"/>
    <col min="3591" max="3591" width="9.85546875" customWidth="1"/>
    <col min="3592" max="3592" width="11.42578125" customWidth="1"/>
    <col min="3593" max="3593" width="10.140625" customWidth="1"/>
    <col min="3594" max="3595" width="10" customWidth="1"/>
    <col min="3596" max="3596" width="9.42578125" customWidth="1"/>
    <col min="3597" max="3597" width="10.140625" customWidth="1"/>
    <col min="3598" max="3598" width="11.42578125" customWidth="1"/>
    <col min="3599" max="3599" width="12.7109375" customWidth="1"/>
    <col min="3841" max="3841" width="41.42578125" customWidth="1"/>
    <col min="3842" max="3842" width="11.42578125" customWidth="1"/>
    <col min="3843" max="3844" width="12.7109375" customWidth="1"/>
    <col min="3845" max="3845" width="12.140625" customWidth="1"/>
    <col min="3846" max="3846" width="10.140625" customWidth="1"/>
    <col min="3847" max="3847" width="9.85546875" customWidth="1"/>
    <col min="3848" max="3848" width="11.42578125" customWidth="1"/>
    <col min="3849" max="3849" width="10.140625" customWidth="1"/>
    <col min="3850" max="3851" width="10" customWidth="1"/>
    <col min="3852" max="3852" width="9.42578125" customWidth="1"/>
    <col min="3853" max="3853" width="10.140625" customWidth="1"/>
    <col min="3854" max="3854" width="11.42578125" customWidth="1"/>
    <col min="3855" max="3855" width="12.7109375" customWidth="1"/>
    <col min="4097" max="4097" width="41.42578125" customWidth="1"/>
    <col min="4098" max="4098" width="11.42578125" customWidth="1"/>
    <col min="4099" max="4100" width="12.7109375" customWidth="1"/>
    <col min="4101" max="4101" width="12.140625" customWidth="1"/>
    <col min="4102" max="4102" width="10.140625" customWidth="1"/>
    <col min="4103" max="4103" width="9.85546875" customWidth="1"/>
    <col min="4104" max="4104" width="11.42578125" customWidth="1"/>
    <col min="4105" max="4105" width="10.140625" customWidth="1"/>
    <col min="4106" max="4107" width="10" customWidth="1"/>
    <col min="4108" max="4108" width="9.42578125" customWidth="1"/>
    <col min="4109" max="4109" width="10.140625" customWidth="1"/>
    <col min="4110" max="4110" width="11.42578125" customWidth="1"/>
    <col min="4111" max="4111" width="12.7109375" customWidth="1"/>
    <col min="4353" max="4353" width="41.42578125" customWidth="1"/>
    <col min="4354" max="4354" width="11.42578125" customWidth="1"/>
    <col min="4355" max="4356" width="12.7109375" customWidth="1"/>
    <col min="4357" max="4357" width="12.140625" customWidth="1"/>
    <col min="4358" max="4358" width="10.140625" customWidth="1"/>
    <col min="4359" max="4359" width="9.85546875" customWidth="1"/>
    <col min="4360" max="4360" width="11.42578125" customWidth="1"/>
    <col min="4361" max="4361" width="10.140625" customWidth="1"/>
    <col min="4362" max="4363" width="10" customWidth="1"/>
    <col min="4364" max="4364" width="9.42578125" customWidth="1"/>
    <col min="4365" max="4365" width="10.140625" customWidth="1"/>
    <col min="4366" max="4366" width="11.42578125" customWidth="1"/>
    <col min="4367" max="4367" width="12.7109375" customWidth="1"/>
    <col min="4609" max="4609" width="41.42578125" customWidth="1"/>
    <col min="4610" max="4610" width="11.42578125" customWidth="1"/>
    <col min="4611" max="4612" width="12.7109375" customWidth="1"/>
    <col min="4613" max="4613" width="12.140625" customWidth="1"/>
    <col min="4614" max="4614" width="10.140625" customWidth="1"/>
    <col min="4615" max="4615" width="9.85546875" customWidth="1"/>
    <col min="4616" max="4616" width="11.42578125" customWidth="1"/>
    <col min="4617" max="4617" width="10.140625" customWidth="1"/>
    <col min="4618" max="4619" width="10" customWidth="1"/>
    <col min="4620" max="4620" width="9.42578125" customWidth="1"/>
    <col min="4621" max="4621" width="10.140625" customWidth="1"/>
    <col min="4622" max="4622" width="11.42578125" customWidth="1"/>
    <col min="4623" max="4623" width="12.7109375" customWidth="1"/>
    <col min="4865" max="4865" width="41.42578125" customWidth="1"/>
    <col min="4866" max="4866" width="11.42578125" customWidth="1"/>
    <col min="4867" max="4868" width="12.7109375" customWidth="1"/>
    <col min="4869" max="4869" width="12.140625" customWidth="1"/>
    <col min="4870" max="4870" width="10.140625" customWidth="1"/>
    <col min="4871" max="4871" width="9.85546875" customWidth="1"/>
    <col min="4872" max="4872" width="11.42578125" customWidth="1"/>
    <col min="4873" max="4873" width="10.140625" customWidth="1"/>
    <col min="4874" max="4875" width="10" customWidth="1"/>
    <col min="4876" max="4876" width="9.42578125" customWidth="1"/>
    <col min="4877" max="4877" width="10.140625" customWidth="1"/>
    <col min="4878" max="4878" width="11.42578125" customWidth="1"/>
    <col min="4879" max="4879" width="12.7109375" customWidth="1"/>
    <col min="5121" max="5121" width="41.42578125" customWidth="1"/>
    <col min="5122" max="5122" width="11.42578125" customWidth="1"/>
    <col min="5123" max="5124" width="12.7109375" customWidth="1"/>
    <col min="5125" max="5125" width="12.140625" customWidth="1"/>
    <col min="5126" max="5126" width="10.140625" customWidth="1"/>
    <col min="5127" max="5127" width="9.85546875" customWidth="1"/>
    <col min="5128" max="5128" width="11.42578125" customWidth="1"/>
    <col min="5129" max="5129" width="10.140625" customWidth="1"/>
    <col min="5130" max="5131" width="10" customWidth="1"/>
    <col min="5132" max="5132" width="9.42578125" customWidth="1"/>
    <col min="5133" max="5133" width="10.140625" customWidth="1"/>
    <col min="5134" max="5134" width="11.42578125" customWidth="1"/>
    <col min="5135" max="5135" width="12.7109375" customWidth="1"/>
    <col min="5377" max="5377" width="41.42578125" customWidth="1"/>
    <col min="5378" max="5378" width="11.42578125" customWidth="1"/>
    <col min="5379" max="5380" width="12.7109375" customWidth="1"/>
    <col min="5381" max="5381" width="12.140625" customWidth="1"/>
    <col min="5382" max="5382" width="10.140625" customWidth="1"/>
    <col min="5383" max="5383" width="9.85546875" customWidth="1"/>
    <col min="5384" max="5384" width="11.42578125" customWidth="1"/>
    <col min="5385" max="5385" width="10.140625" customWidth="1"/>
    <col min="5386" max="5387" width="10" customWidth="1"/>
    <col min="5388" max="5388" width="9.42578125" customWidth="1"/>
    <col min="5389" max="5389" width="10.140625" customWidth="1"/>
    <col min="5390" max="5390" width="11.42578125" customWidth="1"/>
    <col min="5391" max="5391" width="12.7109375" customWidth="1"/>
    <col min="5633" max="5633" width="41.42578125" customWidth="1"/>
    <col min="5634" max="5634" width="11.42578125" customWidth="1"/>
    <col min="5635" max="5636" width="12.7109375" customWidth="1"/>
    <col min="5637" max="5637" width="12.140625" customWidth="1"/>
    <col min="5638" max="5638" width="10.140625" customWidth="1"/>
    <col min="5639" max="5639" width="9.85546875" customWidth="1"/>
    <col min="5640" max="5640" width="11.42578125" customWidth="1"/>
    <col min="5641" max="5641" width="10.140625" customWidth="1"/>
    <col min="5642" max="5643" width="10" customWidth="1"/>
    <col min="5644" max="5644" width="9.42578125" customWidth="1"/>
    <col min="5645" max="5645" width="10.140625" customWidth="1"/>
    <col min="5646" max="5646" width="11.42578125" customWidth="1"/>
    <col min="5647" max="5647" width="12.7109375" customWidth="1"/>
    <col min="5889" max="5889" width="41.42578125" customWidth="1"/>
    <col min="5890" max="5890" width="11.42578125" customWidth="1"/>
    <col min="5891" max="5892" width="12.7109375" customWidth="1"/>
    <col min="5893" max="5893" width="12.140625" customWidth="1"/>
    <col min="5894" max="5894" width="10.140625" customWidth="1"/>
    <col min="5895" max="5895" width="9.85546875" customWidth="1"/>
    <col min="5896" max="5896" width="11.42578125" customWidth="1"/>
    <col min="5897" max="5897" width="10.140625" customWidth="1"/>
    <col min="5898" max="5899" width="10" customWidth="1"/>
    <col min="5900" max="5900" width="9.42578125" customWidth="1"/>
    <col min="5901" max="5901" width="10.140625" customWidth="1"/>
    <col min="5902" max="5902" width="11.42578125" customWidth="1"/>
    <col min="5903" max="5903" width="12.7109375" customWidth="1"/>
    <col min="6145" max="6145" width="41.42578125" customWidth="1"/>
    <col min="6146" max="6146" width="11.42578125" customWidth="1"/>
    <col min="6147" max="6148" width="12.7109375" customWidth="1"/>
    <col min="6149" max="6149" width="12.140625" customWidth="1"/>
    <col min="6150" max="6150" width="10.140625" customWidth="1"/>
    <col min="6151" max="6151" width="9.85546875" customWidth="1"/>
    <col min="6152" max="6152" width="11.42578125" customWidth="1"/>
    <col min="6153" max="6153" width="10.140625" customWidth="1"/>
    <col min="6154" max="6155" width="10" customWidth="1"/>
    <col min="6156" max="6156" width="9.42578125" customWidth="1"/>
    <col min="6157" max="6157" width="10.140625" customWidth="1"/>
    <col min="6158" max="6158" width="11.42578125" customWidth="1"/>
    <col min="6159" max="6159" width="12.7109375" customWidth="1"/>
    <col min="6401" max="6401" width="41.42578125" customWidth="1"/>
    <col min="6402" max="6402" width="11.42578125" customWidth="1"/>
    <col min="6403" max="6404" width="12.7109375" customWidth="1"/>
    <col min="6405" max="6405" width="12.140625" customWidth="1"/>
    <col min="6406" max="6406" width="10.140625" customWidth="1"/>
    <col min="6407" max="6407" width="9.85546875" customWidth="1"/>
    <col min="6408" max="6408" width="11.42578125" customWidth="1"/>
    <col min="6409" max="6409" width="10.140625" customWidth="1"/>
    <col min="6410" max="6411" width="10" customWidth="1"/>
    <col min="6412" max="6412" width="9.42578125" customWidth="1"/>
    <col min="6413" max="6413" width="10.140625" customWidth="1"/>
    <col min="6414" max="6414" width="11.42578125" customWidth="1"/>
    <col min="6415" max="6415" width="12.7109375" customWidth="1"/>
    <col min="6657" max="6657" width="41.42578125" customWidth="1"/>
    <col min="6658" max="6658" width="11.42578125" customWidth="1"/>
    <col min="6659" max="6660" width="12.7109375" customWidth="1"/>
    <col min="6661" max="6661" width="12.140625" customWidth="1"/>
    <col min="6662" max="6662" width="10.140625" customWidth="1"/>
    <col min="6663" max="6663" width="9.85546875" customWidth="1"/>
    <col min="6664" max="6664" width="11.42578125" customWidth="1"/>
    <col min="6665" max="6665" width="10.140625" customWidth="1"/>
    <col min="6666" max="6667" width="10" customWidth="1"/>
    <col min="6668" max="6668" width="9.42578125" customWidth="1"/>
    <col min="6669" max="6669" width="10.140625" customWidth="1"/>
    <col min="6670" max="6670" width="11.42578125" customWidth="1"/>
    <col min="6671" max="6671" width="12.7109375" customWidth="1"/>
    <col min="6913" max="6913" width="41.42578125" customWidth="1"/>
    <col min="6914" max="6914" width="11.42578125" customWidth="1"/>
    <col min="6915" max="6916" width="12.7109375" customWidth="1"/>
    <col min="6917" max="6917" width="12.140625" customWidth="1"/>
    <col min="6918" max="6918" width="10.140625" customWidth="1"/>
    <col min="6919" max="6919" width="9.85546875" customWidth="1"/>
    <col min="6920" max="6920" width="11.42578125" customWidth="1"/>
    <col min="6921" max="6921" width="10.140625" customWidth="1"/>
    <col min="6922" max="6923" width="10" customWidth="1"/>
    <col min="6924" max="6924" width="9.42578125" customWidth="1"/>
    <col min="6925" max="6925" width="10.140625" customWidth="1"/>
    <col min="6926" max="6926" width="11.42578125" customWidth="1"/>
    <col min="6927" max="6927" width="12.7109375" customWidth="1"/>
    <col min="7169" max="7169" width="41.42578125" customWidth="1"/>
    <col min="7170" max="7170" width="11.42578125" customWidth="1"/>
    <col min="7171" max="7172" width="12.7109375" customWidth="1"/>
    <col min="7173" max="7173" width="12.140625" customWidth="1"/>
    <col min="7174" max="7174" width="10.140625" customWidth="1"/>
    <col min="7175" max="7175" width="9.85546875" customWidth="1"/>
    <col min="7176" max="7176" width="11.42578125" customWidth="1"/>
    <col min="7177" max="7177" width="10.140625" customWidth="1"/>
    <col min="7178" max="7179" width="10" customWidth="1"/>
    <col min="7180" max="7180" width="9.42578125" customWidth="1"/>
    <col min="7181" max="7181" width="10.140625" customWidth="1"/>
    <col min="7182" max="7182" width="11.42578125" customWidth="1"/>
    <col min="7183" max="7183" width="12.7109375" customWidth="1"/>
    <col min="7425" max="7425" width="41.42578125" customWidth="1"/>
    <col min="7426" max="7426" width="11.42578125" customWidth="1"/>
    <col min="7427" max="7428" width="12.7109375" customWidth="1"/>
    <col min="7429" max="7429" width="12.140625" customWidth="1"/>
    <col min="7430" max="7430" width="10.140625" customWidth="1"/>
    <col min="7431" max="7431" width="9.85546875" customWidth="1"/>
    <col min="7432" max="7432" width="11.42578125" customWidth="1"/>
    <col min="7433" max="7433" width="10.140625" customWidth="1"/>
    <col min="7434" max="7435" width="10" customWidth="1"/>
    <col min="7436" max="7436" width="9.42578125" customWidth="1"/>
    <col min="7437" max="7437" width="10.140625" customWidth="1"/>
    <col min="7438" max="7438" width="11.42578125" customWidth="1"/>
    <col min="7439" max="7439" width="12.7109375" customWidth="1"/>
    <col min="7681" max="7681" width="41.42578125" customWidth="1"/>
    <col min="7682" max="7682" width="11.42578125" customWidth="1"/>
    <col min="7683" max="7684" width="12.7109375" customWidth="1"/>
    <col min="7685" max="7685" width="12.140625" customWidth="1"/>
    <col min="7686" max="7686" width="10.140625" customWidth="1"/>
    <col min="7687" max="7687" width="9.85546875" customWidth="1"/>
    <col min="7688" max="7688" width="11.42578125" customWidth="1"/>
    <col min="7689" max="7689" width="10.140625" customWidth="1"/>
    <col min="7690" max="7691" width="10" customWidth="1"/>
    <col min="7692" max="7692" width="9.42578125" customWidth="1"/>
    <col min="7693" max="7693" width="10.140625" customWidth="1"/>
    <col min="7694" max="7694" width="11.42578125" customWidth="1"/>
    <col min="7695" max="7695" width="12.7109375" customWidth="1"/>
    <col min="7937" max="7937" width="41.42578125" customWidth="1"/>
    <col min="7938" max="7938" width="11.42578125" customWidth="1"/>
    <col min="7939" max="7940" width="12.7109375" customWidth="1"/>
    <col min="7941" max="7941" width="12.140625" customWidth="1"/>
    <col min="7942" max="7942" width="10.140625" customWidth="1"/>
    <col min="7943" max="7943" width="9.85546875" customWidth="1"/>
    <col min="7944" max="7944" width="11.42578125" customWidth="1"/>
    <col min="7945" max="7945" width="10.140625" customWidth="1"/>
    <col min="7946" max="7947" width="10" customWidth="1"/>
    <col min="7948" max="7948" width="9.42578125" customWidth="1"/>
    <col min="7949" max="7949" width="10.140625" customWidth="1"/>
    <col min="7950" max="7950" width="11.42578125" customWidth="1"/>
    <col min="7951" max="7951" width="12.7109375" customWidth="1"/>
    <col min="8193" max="8193" width="41.42578125" customWidth="1"/>
    <col min="8194" max="8194" width="11.42578125" customWidth="1"/>
    <col min="8195" max="8196" width="12.7109375" customWidth="1"/>
    <col min="8197" max="8197" width="12.140625" customWidth="1"/>
    <col min="8198" max="8198" width="10.140625" customWidth="1"/>
    <col min="8199" max="8199" width="9.85546875" customWidth="1"/>
    <col min="8200" max="8200" width="11.42578125" customWidth="1"/>
    <col min="8201" max="8201" width="10.140625" customWidth="1"/>
    <col min="8202" max="8203" width="10" customWidth="1"/>
    <col min="8204" max="8204" width="9.42578125" customWidth="1"/>
    <col min="8205" max="8205" width="10.140625" customWidth="1"/>
    <col min="8206" max="8206" width="11.42578125" customWidth="1"/>
    <col min="8207" max="8207" width="12.7109375" customWidth="1"/>
    <col min="8449" max="8449" width="41.42578125" customWidth="1"/>
    <col min="8450" max="8450" width="11.42578125" customWidth="1"/>
    <col min="8451" max="8452" width="12.7109375" customWidth="1"/>
    <col min="8453" max="8453" width="12.140625" customWidth="1"/>
    <col min="8454" max="8454" width="10.140625" customWidth="1"/>
    <col min="8455" max="8455" width="9.85546875" customWidth="1"/>
    <col min="8456" max="8456" width="11.42578125" customWidth="1"/>
    <col min="8457" max="8457" width="10.140625" customWidth="1"/>
    <col min="8458" max="8459" width="10" customWidth="1"/>
    <col min="8460" max="8460" width="9.42578125" customWidth="1"/>
    <col min="8461" max="8461" width="10.140625" customWidth="1"/>
    <col min="8462" max="8462" width="11.42578125" customWidth="1"/>
    <col min="8463" max="8463" width="12.7109375" customWidth="1"/>
    <col min="8705" max="8705" width="41.42578125" customWidth="1"/>
    <col min="8706" max="8706" width="11.42578125" customWidth="1"/>
    <col min="8707" max="8708" width="12.7109375" customWidth="1"/>
    <col min="8709" max="8709" width="12.140625" customWidth="1"/>
    <col min="8710" max="8710" width="10.140625" customWidth="1"/>
    <col min="8711" max="8711" width="9.85546875" customWidth="1"/>
    <col min="8712" max="8712" width="11.42578125" customWidth="1"/>
    <col min="8713" max="8713" width="10.140625" customWidth="1"/>
    <col min="8714" max="8715" width="10" customWidth="1"/>
    <col min="8716" max="8716" width="9.42578125" customWidth="1"/>
    <col min="8717" max="8717" width="10.140625" customWidth="1"/>
    <col min="8718" max="8718" width="11.42578125" customWidth="1"/>
    <col min="8719" max="8719" width="12.7109375" customWidth="1"/>
    <col min="8961" max="8961" width="41.42578125" customWidth="1"/>
    <col min="8962" max="8962" width="11.42578125" customWidth="1"/>
    <col min="8963" max="8964" width="12.7109375" customWidth="1"/>
    <col min="8965" max="8965" width="12.140625" customWidth="1"/>
    <col min="8966" max="8966" width="10.140625" customWidth="1"/>
    <col min="8967" max="8967" width="9.85546875" customWidth="1"/>
    <col min="8968" max="8968" width="11.42578125" customWidth="1"/>
    <col min="8969" max="8969" width="10.140625" customWidth="1"/>
    <col min="8970" max="8971" width="10" customWidth="1"/>
    <col min="8972" max="8972" width="9.42578125" customWidth="1"/>
    <col min="8973" max="8973" width="10.140625" customWidth="1"/>
    <col min="8974" max="8974" width="11.42578125" customWidth="1"/>
    <col min="8975" max="8975" width="12.7109375" customWidth="1"/>
    <col min="9217" max="9217" width="41.42578125" customWidth="1"/>
    <col min="9218" max="9218" width="11.42578125" customWidth="1"/>
    <col min="9219" max="9220" width="12.7109375" customWidth="1"/>
    <col min="9221" max="9221" width="12.140625" customWidth="1"/>
    <col min="9222" max="9222" width="10.140625" customWidth="1"/>
    <col min="9223" max="9223" width="9.85546875" customWidth="1"/>
    <col min="9224" max="9224" width="11.42578125" customWidth="1"/>
    <col min="9225" max="9225" width="10.140625" customWidth="1"/>
    <col min="9226" max="9227" width="10" customWidth="1"/>
    <col min="9228" max="9228" width="9.42578125" customWidth="1"/>
    <col min="9229" max="9229" width="10.140625" customWidth="1"/>
    <col min="9230" max="9230" width="11.42578125" customWidth="1"/>
    <col min="9231" max="9231" width="12.7109375" customWidth="1"/>
    <col min="9473" max="9473" width="41.42578125" customWidth="1"/>
    <col min="9474" max="9474" width="11.42578125" customWidth="1"/>
    <col min="9475" max="9476" width="12.7109375" customWidth="1"/>
    <col min="9477" max="9477" width="12.140625" customWidth="1"/>
    <col min="9478" max="9478" width="10.140625" customWidth="1"/>
    <col min="9479" max="9479" width="9.85546875" customWidth="1"/>
    <col min="9480" max="9480" width="11.42578125" customWidth="1"/>
    <col min="9481" max="9481" width="10.140625" customWidth="1"/>
    <col min="9482" max="9483" width="10" customWidth="1"/>
    <col min="9484" max="9484" width="9.42578125" customWidth="1"/>
    <col min="9485" max="9485" width="10.140625" customWidth="1"/>
    <col min="9486" max="9486" width="11.42578125" customWidth="1"/>
    <col min="9487" max="9487" width="12.7109375" customWidth="1"/>
    <col min="9729" max="9729" width="41.42578125" customWidth="1"/>
    <col min="9730" max="9730" width="11.42578125" customWidth="1"/>
    <col min="9731" max="9732" width="12.7109375" customWidth="1"/>
    <col min="9733" max="9733" width="12.140625" customWidth="1"/>
    <col min="9734" max="9734" width="10.140625" customWidth="1"/>
    <col min="9735" max="9735" width="9.85546875" customWidth="1"/>
    <col min="9736" max="9736" width="11.42578125" customWidth="1"/>
    <col min="9737" max="9737" width="10.140625" customWidth="1"/>
    <col min="9738" max="9739" width="10" customWidth="1"/>
    <col min="9740" max="9740" width="9.42578125" customWidth="1"/>
    <col min="9741" max="9741" width="10.140625" customWidth="1"/>
    <col min="9742" max="9742" width="11.42578125" customWidth="1"/>
    <col min="9743" max="9743" width="12.7109375" customWidth="1"/>
    <col min="9985" max="9985" width="41.42578125" customWidth="1"/>
    <col min="9986" max="9986" width="11.42578125" customWidth="1"/>
    <col min="9987" max="9988" width="12.7109375" customWidth="1"/>
    <col min="9989" max="9989" width="12.140625" customWidth="1"/>
    <col min="9990" max="9990" width="10.140625" customWidth="1"/>
    <col min="9991" max="9991" width="9.85546875" customWidth="1"/>
    <col min="9992" max="9992" width="11.42578125" customWidth="1"/>
    <col min="9993" max="9993" width="10.140625" customWidth="1"/>
    <col min="9994" max="9995" width="10" customWidth="1"/>
    <col min="9996" max="9996" width="9.42578125" customWidth="1"/>
    <col min="9997" max="9997" width="10.140625" customWidth="1"/>
    <col min="9998" max="9998" width="11.42578125" customWidth="1"/>
    <col min="9999" max="9999" width="12.7109375" customWidth="1"/>
    <col min="10241" max="10241" width="41.42578125" customWidth="1"/>
    <col min="10242" max="10242" width="11.42578125" customWidth="1"/>
    <col min="10243" max="10244" width="12.7109375" customWidth="1"/>
    <col min="10245" max="10245" width="12.140625" customWidth="1"/>
    <col min="10246" max="10246" width="10.140625" customWidth="1"/>
    <col min="10247" max="10247" width="9.85546875" customWidth="1"/>
    <col min="10248" max="10248" width="11.42578125" customWidth="1"/>
    <col min="10249" max="10249" width="10.140625" customWidth="1"/>
    <col min="10250" max="10251" width="10" customWidth="1"/>
    <col min="10252" max="10252" width="9.42578125" customWidth="1"/>
    <col min="10253" max="10253" width="10.140625" customWidth="1"/>
    <col min="10254" max="10254" width="11.42578125" customWidth="1"/>
    <col min="10255" max="10255" width="12.7109375" customWidth="1"/>
    <col min="10497" max="10497" width="41.42578125" customWidth="1"/>
    <col min="10498" max="10498" width="11.42578125" customWidth="1"/>
    <col min="10499" max="10500" width="12.7109375" customWidth="1"/>
    <col min="10501" max="10501" width="12.140625" customWidth="1"/>
    <col min="10502" max="10502" width="10.140625" customWidth="1"/>
    <col min="10503" max="10503" width="9.85546875" customWidth="1"/>
    <col min="10504" max="10504" width="11.42578125" customWidth="1"/>
    <col min="10505" max="10505" width="10.140625" customWidth="1"/>
    <col min="10506" max="10507" width="10" customWidth="1"/>
    <col min="10508" max="10508" width="9.42578125" customWidth="1"/>
    <col min="10509" max="10509" width="10.140625" customWidth="1"/>
    <col min="10510" max="10510" width="11.42578125" customWidth="1"/>
    <col min="10511" max="10511" width="12.7109375" customWidth="1"/>
    <col min="10753" max="10753" width="41.42578125" customWidth="1"/>
    <col min="10754" max="10754" width="11.42578125" customWidth="1"/>
    <col min="10755" max="10756" width="12.7109375" customWidth="1"/>
    <col min="10757" max="10757" width="12.140625" customWidth="1"/>
    <col min="10758" max="10758" width="10.140625" customWidth="1"/>
    <col min="10759" max="10759" width="9.85546875" customWidth="1"/>
    <col min="10760" max="10760" width="11.42578125" customWidth="1"/>
    <col min="10761" max="10761" width="10.140625" customWidth="1"/>
    <col min="10762" max="10763" width="10" customWidth="1"/>
    <col min="10764" max="10764" width="9.42578125" customWidth="1"/>
    <col min="10765" max="10765" width="10.140625" customWidth="1"/>
    <col min="10766" max="10766" width="11.42578125" customWidth="1"/>
    <col min="10767" max="10767" width="12.7109375" customWidth="1"/>
    <col min="11009" max="11009" width="41.42578125" customWidth="1"/>
    <col min="11010" max="11010" width="11.42578125" customWidth="1"/>
    <col min="11011" max="11012" width="12.7109375" customWidth="1"/>
    <col min="11013" max="11013" width="12.140625" customWidth="1"/>
    <col min="11014" max="11014" width="10.140625" customWidth="1"/>
    <col min="11015" max="11015" width="9.85546875" customWidth="1"/>
    <col min="11016" max="11016" width="11.42578125" customWidth="1"/>
    <col min="11017" max="11017" width="10.140625" customWidth="1"/>
    <col min="11018" max="11019" width="10" customWidth="1"/>
    <col min="11020" max="11020" width="9.42578125" customWidth="1"/>
    <col min="11021" max="11021" width="10.140625" customWidth="1"/>
    <col min="11022" max="11022" width="11.42578125" customWidth="1"/>
    <col min="11023" max="11023" width="12.7109375" customWidth="1"/>
    <col min="11265" max="11265" width="41.42578125" customWidth="1"/>
    <col min="11266" max="11266" width="11.42578125" customWidth="1"/>
    <col min="11267" max="11268" width="12.7109375" customWidth="1"/>
    <col min="11269" max="11269" width="12.140625" customWidth="1"/>
    <col min="11270" max="11270" width="10.140625" customWidth="1"/>
    <col min="11271" max="11271" width="9.85546875" customWidth="1"/>
    <col min="11272" max="11272" width="11.42578125" customWidth="1"/>
    <col min="11273" max="11273" width="10.140625" customWidth="1"/>
    <col min="11274" max="11275" width="10" customWidth="1"/>
    <col min="11276" max="11276" width="9.42578125" customWidth="1"/>
    <col min="11277" max="11277" width="10.140625" customWidth="1"/>
    <col min="11278" max="11278" width="11.42578125" customWidth="1"/>
    <col min="11279" max="11279" width="12.7109375" customWidth="1"/>
    <col min="11521" max="11521" width="41.42578125" customWidth="1"/>
    <col min="11522" max="11522" width="11.42578125" customWidth="1"/>
    <col min="11523" max="11524" width="12.7109375" customWidth="1"/>
    <col min="11525" max="11525" width="12.140625" customWidth="1"/>
    <col min="11526" max="11526" width="10.140625" customWidth="1"/>
    <col min="11527" max="11527" width="9.85546875" customWidth="1"/>
    <col min="11528" max="11528" width="11.42578125" customWidth="1"/>
    <col min="11529" max="11529" width="10.140625" customWidth="1"/>
    <col min="11530" max="11531" width="10" customWidth="1"/>
    <col min="11532" max="11532" width="9.42578125" customWidth="1"/>
    <col min="11533" max="11533" width="10.140625" customWidth="1"/>
    <col min="11534" max="11534" width="11.42578125" customWidth="1"/>
    <col min="11535" max="11535" width="12.7109375" customWidth="1"/>
    <col min="11777" max="11777" width="41.42578125" customWidth="1"/>
    <col min="11778" max="11778" width="11.42578125" customWidth="1"/>
    <col min="11779" max="11780" width="12.7109375" customWidth="1"/>
    <col min="11781" max="11781" width="12.140625" customWidth="1"/>
    <col min="11782" max="11782" width="10.140625" customWidth="1"/>
    <col min="11783" max="11783" width="9.85546875" customWidth="1"/>
    <col min="11784" max="11784" width="11.42578125" customWidth="1"/>
    <col min="11785" max="11785" width="10.140625" customWidth="1"/>
    <col min="11786" max="11787" width="10" customWidth="1"/>
    <col min="11788" max="11788" width="9.42578125" customWidth="1"/>
    <col min="11789" max="11789" width="10.140625" customWidth="1"/>
    <col min="11790" max="11790" width="11.42578125" customWidth="1"/>
    <col min="11791" max="11791" width="12.7109375" customWidth="1"/>
    <col min="12033" max="12033" width="41.42578125" customWidth="1"/>
    <col min="12034" max="12034" width="11.42578125" customWidth="1"/>
    <col min="12035" max="12036" width="12.7109375" customWidth="1"/>
    <col min="12037" max="12037" width="12.140625" customWidth="1"/>
    <col min="12038" max="12038" width="10.140625" customWidth="1"/>
    <col min="12039" max="12039" width="9.85546875" customWidth="1"/>
    <col min="12040" max="12040" width="11.42578125" customWidth="1"/>
    <col min="12041" max="12041" width="10.140625" customWidth="1"/>
    <col min="12042" max="12043" width="10" customWidth="1"/>
    <col min="12044" max="12044" width="9.42578125" customWidth="1"/>
    <col min="12045" max="12045" width="10.140625" customWidth="1"/>
    <col min="12046" max="12046" width="11.42578125" customWidth="1"/>
    <col min="12047" max="12047" width="12.7109375" customWidth="1"/>
    <col min="12289" max="12289" width="41.42578125" customWidth="1"/>
    <col min="12290" max="12290" width="11.42578125" customWidth="1"/>
    <col min="12291" max="12292" width="12.7109375" customWidth="1"/>
    <col min="12293" max="12293" width="12.140625" customWidth="1"/>
    <col min="12294" max="12294" width="10.140625" customWidth="1"/>
    <col min="12295" max="12295" width="9.85546875" customWidth="1"/>
    <col min="12296" max="12296" width="11.42578125" customWidth="1"/>
    <col min="12297" max="12297" width="10.140625" customWidth="1"/>
    <col min="12298" max="12299" width="10" customWidth="1"/>
    <col min="12300" max="12300" width="9.42578125" customWidth="1"/>
    <col min="12301" max="12301" width="10.140625" customWidth="1"/>
    <col min="12302" max="12302" width="11.42578125" customWidth="1"/>
    <col min="12303" max="12303" width="12.7109375" customWidth="1"/>
    <col min="12545" max="12545" width="41.42578125" customWidth="1"/>
    <col min="12546" max="12546" width="11.42578125" customWidth="1"/>
    <col min="12547" max="12548" width="12.7109375" customWidth="1"/>
    <col min="12549" max="12549" width="12.140625" customWidth="1"/>
    <col min="12550" max="12550" width="10.140625" customWidth="1"/>
    <col min="12551" max="12551" width="9.85546875" customWidth="1"/>
    <col min="12552" max="12552" width="11.42578125" customWidth="1"/>
    <col min="12553" max="12553" width="10.140625" customWidth="1"/>
    <col min="12554" max="12555" width="10" customWidth="1"/>
    <col min="12556" max="12556" width="9.42578125" customWidth="1"/>
    <col min="12557" max="12557" width="10.140625" customWidth="1"/>
    <col min="12558" max="12558" width="11.42578125" customWidth="1"/>
    <col min="12559" max="12559" width="12.7109375" customWidth="1"/>
    <col min="12801" max="12801" width="41.42578125" customWidth="1"/>
    <col min="12802" max="12802" width="11.42578125" customWidth="1"/>
    <col min="12803" max="12804" width="12.7109375" customWidth="1"/>
    <col min="12805" max="12805" width="12.140625" customWidth="1"/>
    <col min="12806" max="12806" width="10.140625" customWidth="1"/>
    <col min="12807" max="12807" width="9.85546875" customWidth="1"/>
    <col min="12808" max="12808" width="11.42578125" customWidth="1"/>
    <col min="12809" max="12809" width="10.140625" customWidth="1"/>
    <col min="12810" max="12811" width="10" customWidth="1"/>
    <col min="12812" max="12812" width="9.42578125" customWidth="1"/>
    <col min="12813" max="12813" width="10.140625" customWidth="1"/>
    <col min="12814" max="12814" width="11.42578125" customWidth="1"/>
    <col min="12815" max="12815" width="12.7109375" customWidth="1"/>
    <col min="13057" max="13057" width="41.42578125" customWidth="1"/>
    <col min="13058" max="13058" width="11.42578125" customWidth="1"/>
    <col min="13059" max="13060" width="12.7109375" customWidth="1"/>
    <col min="13061" max="13061" width="12.140625" customWidth="1"/>
    <col min="13062" max="13062" width="10.140625" customWidth="1"/>
    <col min="13063" max="13063" width="9.85546875" customWidth="1"/>
    <col min="13064" max="13064" width="11.42578125" customWidth="1"/>
    <col min="13065" max="13065" width="10.140625" customWidth="1"/>
    <col min="13066" max="13067" width="10" customWidth="1"/>
    <col min="13068" max="13068" width="9.42578125" customWidth="1"/>
    <col min="13069" max="13069" width="10.140625" customWidth="1"/>
    <col min="13070" max="13070" width="11.42578125" customWidth="1"/>
    <col min="13071" max="13071" width="12.7109375" customWidth="1"/>
    <col min="13313" max="13313" width="41.42578125" customWidth="1"/>
    <col min="13314" max="13314" width="11.42578125" customWidth="1"/>
    <col min="13315" max="13316" width="12.7109375" customWidth="1"/>
    <col min="13317" max="13317" width="12.140625" customWidth="1"/>
    <col min="13318" max="13318" width="10.140625" customWidth="1"/>
    <col min="13319" max="13319" width="9.85546875" customWidth="1"/>
    <col min="13320" max="13320" width="11.42578125" customWidth="1"/>
    <col min="13321" max="13321" width="10.140625" customWidth="1"/>
    <col min="13322" max="13323" width="10" customWidth="1"/>
    <col min="13324" max="13324" width="9.42578125" customWidth="1"/>
    <col min="13325" max="13325" width="10.140625" customWidth="1"/>
    <col min="13326" max="13326" width="11.42578125" customWidth="1"/>
    <col min="13327" max="13327" width="12.7109375" customWidth="1"/>
    <col min="13569" max="13569" width="41.42578125" customWidth="1"/>
    <col min="13570" max="13570" width="11.42578125" customWidth="1"/>
    <col min="13571" max="13572" width="12.7109375" customWidth="1"/>
    <col min="13573" max="13573" width="12.140625" customWidth="1"/>
    <col min="13574" max="13574" width="10.140625" customWidth="1"/>
    <col min="13575" max="13575" width="9.85546875" customWidth="1"/>
    <col min="13576" max="13576" width="11.42578125" customWidth="1"/>
    <col min="13577" max="13577" width="10.140625" customWidth="1"/>
    <col min="13578" max="13579" width="10" customWidth="1"/>
    <col min="13580" max="13580" width="9.42578125" customWidth="1"/>
    <col min="13581" max="13581" width="10.140625" customWidth="1"/>
    <col min="13582" max="13582" width="11.42578125" customWidth="1"/>
    <col min="13583" max="13583" width="12.7109375" customWidth="1"/>
    <col min="13825" max="13825" width="41.42578125" customWidth="1"/>
    <col min="13826" max="13826" width="11.42578125" customWidth="1"/>
    <col min="13827" max="13828" width="12.7109375" customWidth="1"/>
    <col min="13829" max="13829" width="12.140625" customWidth="1"/>
    <col min="13830" max="13830" width="10.140625" customWidth="1"/>
    <col min="13831" max="13831" width="9.85546875" customWidth="1"/>
    <col min="13832" max="13832" width="11.42578125" customWidth="1"/>
    <col min="13833" max="13833" width="10.140625" customWidth="1"/>
    <col min="13834" max="13835" width="10" customWidth="1"/>
    <col min="13836" max="13836" width="9.42578125" customWidth="1"/>
    <col min="13837" max="13837" width="10.140625" customWidth="1"/>
    <col min="13838" max="13838" width="11.42578125" customWidth="1"/>
    <col min="13839" max="13839" width="12.7109375" customWidth="1"/>
    <col min="14081" max="14081" width="41.42578125" customWidth="1"/>
    <col min="14082" max="14082" width="11.42578125" customWidth="1"/>
    <col min="14083" max="14084" width="12.7109375" customWidth="1"/>
    <col min="14085" max="14085" width="12.140625" customWidth="1"/>
    <col min="14086" max="14086" width="10.140625" customWidth="1"/>
    <col min="14087" max="14087" width="9.85546875" customWidth="1"/>
    <col min="14088" max="14088" width="11.42578125" customWidth="1"/>
    <col min="14089" max="14089" width="10.140625" customWidth="1"/>
    <col min="14090" max="14091" width="10" customWidth="1"/>
    <col min="14092" max="14092" width="9.42578125" customWidth="1"/>
    <col min="14093" max="14093" width="10.140625" customWidth="1"/>
    <col min="14094" max="14094" width="11.42578125" customWidth="1"/>
    <col min="14095" max="14095" width="12.7109375" customWidth="1"/>
    <col min="14337" max="14337" width="41.42578125" customWidth="1"/>
    <col min="14338" max="14338" width="11.42578125" customWidth="1"/>
    <col min="14339" max="14340" width="12.7109375" customWidth="1"/>
    <col min="14341" max="14341" width="12.140625" customWidth="1"/>
    <col min="14342" max="14342" width="10.140625" customWidth="1"/>
    <col min="14343" max="14343" width="9.85546875" customWidth="1"/>
    <col min="14344" max="14344" width="11.42578125" customWidth="1"/>
    <col min="14345" max="14345" width="10.140625" customWidth="1"/>
    <col min="14346" max="14347" width="10" customWidth="1"/>
    <col min="14348" max="14348" width="9.42578125" customWidth="1"/>
    <col min="14349" max="14349" width="10.140625" customWidth="1"/>
    <col min="14350" max="14350" width="11.42578125" customWidth="1"/>
    <col min="14351" max="14351" width="12.7109375" customWidth="1"/>
    <col min="14593" max="14593" width="41.42578125" customWidth="1"/>
    <col min="14594" max="14594" width="11.42578125" customWidth="1"/>
    <col min="14595" max="14596" width="12.7109375" customWidth="1"/>
    <col min="14597" max="14597" width="12.140625" customWidth="1"/>
    <col min="14598" max="14598" width="10.140625" customWidth="1"/>
    <col min="14599" max="14599" width="9.85546875" customWidth="1"/>
    <col min="14600" max="14600" width="11.42578125" customWidth="1"/>
    <col min="14601" max="14601" width="10.140625" customWidth="1"/>
    <col min="14602" max="14603" width="10" customWidth="1"/>
    <col min="14604" max="14604" width="9.42578125" customWidth="1"/>
    <col min="14605" max="14605" width="10.140625" customWidth="1"/>
    <col min="14606" max="14606" width="11.42578125" customWidth="1"/>
    <col min="14607" max="14607" width="12.7109375" customWidth="1"/>
    <col min="14849" max="14849" width="41.42578125" customWidth="1"/>
    <col min="14850" max="14850" width="11.42578125" customWidth="1"/>
    <col min="14851" max="14852" width="12.7109375" customWidth="1"/>
    <col min="14853" max="14853" width="12.140625" customWidth="1"/>
    <col min="14854" max="14854" width="10.140625" customWidth="1"/>
    <col min="14855" max="14855" width="9.85546875" customWidth="1"/>
    <col min="14856" max="14856" width="11.42578125" customWidth="1"/>
    <col min="14857" max="14857" width="10.140625" customWidth="1"/>
    <col min="14858" max="14859" width="10" customWidth="1"/>
    <col min="14860" max="14860" width="9.42578125" customWidth="1"/>
    <col min="14861" max="14861" width="10.140625" customWidth="1"/>
    <col min="14862" max="14862" width="11.42578125" customWidth="1"/>
    <col min="14863" max="14863" width="12.7109375" customWidth="1"/>
    <col min="15105" max="15105" width="41.42578125" customWidth="1"/>
    <col min="15106" max="15106" width="11.42578125" customWidth="1"/>
    <col min="15107" max="15108" width="12.7109375" customWidth="1"/>
    <col min="15109" max="15109" width="12.140625" customWidth="1"/>
    <col min="15110" max="15110" width="10.140625" customWidth="1"/>
    <col min="15111" max="15111" width="9.85546875" customWidth="1"/>
    <col min="15112" max="15112" width="11.42578125" customWidth="1"/>
    <col min="15113" max="15113" width="10.140625" customWidth="1"/>
    <col min="15114" max="15115" width="10" customWidth="1"/>
    <col min="15116" max="15116" width="9.42578125" customWidth="1"/>
    <col min="15117" max="15117" width="10.140625" customWidth="1"/>
    <col min="15118" max="15118" width="11.42578125" customWidth="1"/>
    <col min="15119" max="15119" width="12.7109375" customWidth="1"/>
    <col min="15361" max="15361" width="41.42578125" customWidth="1"/>
    <col min="15362" max="15362" width="11.42578125" customWidth="1"/>
    <col min="15363" max="15364" width="12.7109375" customWidth="1"/>
    <col min="15365" max="15365" width="12.140625" customWidth="1"/>
    <col min="15366" max="15366" width="10.140625" customWidth="1"/>
    <col min="15367" max="15367" width="9.85546875" customWidth="1"/>
    <col min="15368" max="15368" width="11.42578125" customWidth="1"/>
    <col min="15369" max="15369" width="10.140625" customWidth="1"/>
    <col min="15370" max="15371" width="10" customWidth="1"/>
    <col min="15372" max="15372" width="9.42578125" customWidth="1"/>
    <col min="15373" max="15373" width="10.140625" customWidth="1"/>
    <col min="15374" max="15374" width="11.42578125" customWidth="1"/>
    <col min="15375" max="15375" width="12.7109375" customWidth="1"/>
    <col min="15617" max="15617" width="41.42578125" customWidth="1"/>
    <col min="15618" max="15618" width="11.42578125" customWidth="1"/>
    <col min="15619" max="15620" width="12.7109375" customWidth="1"/>
    <col min="15621" max="15621" width="12.140625" customWidth="1"/>
    <col min="15622" max="15622" width="10.140625" customWidth="1"/>
    <col min="15623" max="15623" width="9.85546875" customWidth="1"/>
    <col min="15624" max="15624" width="11.42578125" customWidth="1"/>
    <col min="15625" max="15625" width="10.140625" customWidth="1"/>
    <col min="15626" max="15627" width="10" customWidth="1"/>
    <col min="15628" max="15628" width="9.42578125" customWidth="1"/>
    <col min="15629" max="15629" width="10.140625" customWidth="1"/>
    <col min="15630" max="15630" width="11.42578125" customWidth="1"/>
    <col min="15631" max="15631" width="12.7109375" customWidth="1"/>
    <col min="15873" max="15873" width="41.42578125" customWidth="1"/>
    <col min="15874" max="15874" width="11.42578125" customWidth="1"/>
    <col min="15875" max="15876" width="12.7109375" customWidth="1"/>
    <col min="15877" max="15877" width="12.140625" customWidth="1"/>
    <col min="15878" max="15878" width="10.140625" customWidth="1"/>
    <col min="15879" max="15879" width="9.85546875" customWidth="1"/>
    <col min="15880" max="15880" width="11.42578125" customWidth="1"/>
    <col min="15881" max="15881" width="10.140625" customWidth="1"/>
    <col min="15882" max="15883" width="10" customWidth="1"/>
    <col min="15884" max="15884" width="9.42578125" customWidth="1"/>
    <col min="15885" max="15885" width="10.140625" customWidth="1"/>
    <col min="15886" max="15886" width="11.42578125" customWidth="1"/>
    <col min="15887" max="15887" width="12.7109375" customWidth="1"/>
    <col min="16129" max="16129" width="41.42578125" customWidth="1"/>
    <col min="16130" max="16130" width="11.42578125" customWidth="1"/>
    <col min="16131" max="16132" width="12.7109375" customWidth="1"/>
    <col min="16133" max="16133" width="12.140625" customWidth="1"/>
    <col min="16134" max="16134" width="10.140625" customWidth="1"/>
    <col min="16135" max="16135" width="9.85546875" customWidth="1"/>
    <col min="16136" max="16136" width="11.42578125" customWidth="1"/>
    <col min="16137" max="16137" width="10.140625" customWidth="1"/>
    <col min="16138" max="16139" width="10" customWidth="1"/>
    <col min="16140" max="16140" width="9.42578125" customWidth="1"/>
    <col min="16141" max="16141" width="10.140625" customWidth="1"/>
    <col min="16142" max="16142" width="11.42578125" customWidth="1"/>
    <col min="16143" max="16143" width="12.7109375" customWidth="1"/>
  </cols>
  <sheetData>
    <row r="1" spans="1:15" ht="12.75" customHeight="1">
      <c r="A1" s="349" t="s">
        <v>372</v>
      </c>
      <c r="B1" s="349"/>
      <c r="C1" s="349"/>
      <c r="D1" s="349"/>
      <c r="E1" s="349"/>
    </row>
    <row r="2" spans="1:15" ht="18" customHeight="1">
      <c r="A2" s="278" t="s">
        <v>188</v>
      </c>
      <c r="B2" s="278"/>
      <c r="C2" s="278"/>
      <c r="D2" s="278"/>
      <c r="E2" s="278"/>
      <c r="F2" s="3"/>
      <c r="G2" s="1"/>
    </row>
    <row r="3" spans="1:15" ht="18" customHeight="1">
      <c r="A3" s="328" t="s">
        <v>128</v>
      </c>
      <c r="B3" s="328"/>
      <c r="C3" s="328"/>
      <c r="D3" s="328"/>
      <c r="E3" s="328"/>
      <c r="F3" s="3"/>
      <c r="G3" s="1"/>
    </row>
    <row r="4" spans="1:15" ht="12" customHeight="1">
      <c r="A4" s="178"/>
      <c r="B4" s="178"/>
      <c r="C4" s="178"/>
      <c r="D4" s="178"/>
      <c r="E4" s="178"/>
      <c r="F4" s="3"/>
      <c r="G4" s="1"/>
    </row>
    <row r="5" spans="1:15" ht="14.25" customHeight="1">
      <c r="A5" s="30" t="s">
        <v>186</v>
      </c>
      <c r="B5" s="277" t="s">
        <v>288</v>
      </c>
      <c r="C5" s="277"/>
      <c r="D5" s="277"/>
      <c r="E5" s="277"/>
      <c r="F5" s="3"/>
      <c r="G5" s="1"/>
    </row>
    <row r="6" spans="1:15" ht="35.25" customHeight="1">
      <c r="A6" s="40" t="s">
        <v>184</v>
      </c>
      <c r="B6" s="63"/>
      <c r="C6" s="63"/>
      <c r="D6" s="63"/>
      <c r="E6" s="64" t="s">
        <v>2</v>
      </c>
      <c r="F6" s="3"/>
      <c r="G6" s="6"/>
    </row>
    <row r="7" spans="1:15" ht="15" customHeight="1">
      <c r="A7" s="326" t="s">
        <v>7</v>
      </c>
      <c r="B7" s="353" t="s">
        <v>128</v>
      </c>
      <c r="C7" s="354"/>
      <c r="D7" s="354"/>
      <c r="E7" s="355"/>
    </row>
    <row r="8" spans="1:15" ht="14.25" customHeight="1">
      <c r="A8" s="327"/>
      <c r="B8" s="28"/>
      <c r="C8" s="28"/>
      <c r="D8" s="54"/>
      <c r="E8" s="28" t="s">
        <v>6</v>
      </c>
    </row>
    <row r="9" spans="1:15" ht="13.5" customHeight="1">
      <c r="A9" s="168" t="s">
        <v>32</v>
      </c>
      <c r="B9" s="88"/>
      <c r="C9" s="88"/>
      <c r="D9" s="88"/>
      <c r="E9" s="88">
        <f>SUM(B9:D9)</f>
        <v>0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69" t="s">
        <v>37</v>
      </c>
      <c r="B10" s="88"/>
      <c r="C10" s="88"/>
      <c r="D10" s="88"/>
      <c r="E10" s="88">
        <f t="shared" ref="E10:E28" si="0">SUM(B10:D10)</f>
        <v>0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68" t="s">
        <v>33</v>
      </c>
      <c r="B11" s="88"/>
      <c r="C11" s="88"/>
      <c r="D11" s="88"/>
      <c r="E11" s="88">
        <f t="shared" si="0"/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5" t="s">
        <v>34</v>
      </c>
      <c r="B12" s="88"/>
      <c r="C12" s="88"/>
      <c r="D12" s="88"/>
      <c r="E12" s="88">
        <f t="shared" si="0"/>
        <v>0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68" t="s">
        <v>45</v>
      </c>
      <c r="B13" s="88"/>
      <c r="C13" s="88"/>
      <c r="D13" s="88"/>
      <c r="E13" s="88">
        <f t="shared" si="0"/>
        <v>0</v>
      </c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68" t="s">
        <v>162</v>
      </c>
      <c r="B14" s="88"/>
      <c r="C14" s="88"/>
      <c r="D14" s="88"/>
      <c r="E14" s="88">
        <f t="shared" si="0"/>
        <v>0</v>
      </c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70" t="s">
        <v>39</v>
      </c>
      <c r="B15" s="88"/>
      <c r="C15" s="88"/>
      <c r="D15" s="88"/>
      <c r="E15" s="88">
        <f t="shared" si="0"/>
        <v>0</v>
      </c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76" t="s">
        <v>44</v>
      </c>
      <c r="B16" s="88"/>
      <c r="C16" s="88"/>
      <c r="D16" s="88"/>
      <c r="E16" s="88">
        <f t="shared" si="0"/>
        <v>0</v>
      </c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163</v>
      </c>
      <c r="B17" s="88"/>
      <c r="C17" s="88"/>
      <c r="D17" s="88"/>
      <c r="E17" s="88">
        <f t="shared" si="0"/>
        <v>0</v>
      </c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 t="s">
        <v>164</v>
      </c>
      <c r="B18" s="88"/>
      <c r="C18" s="88"/>
      <c r="D18" s="88"/>
      <c r="E18" s="88">
        <f t="shared" si="0"/>
        <v>0</v>
      </c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5"/>
      <c r="B19" s="88"/>
      <c r="C19" s="88"/>
      <c r="D19" s="88"/>
      <c r="E19" s="88"/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79" t="s">
        <v>166</v>
      </c>
      <c r="B20" s="88"/>
      <c r="C20" s="88"/>
      <c r="D20" s="88"/>
      <c r="E20" s="88">
        <f t="shared" si="0"/>
        <v>0</v>
      </c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179" t="s">
        <v>167</v>
      </c>
      <c r="B21" s="88"/>
      <c r="C21" s="88"/>
      <c r="D21" s="88"/>
      <c r="E21" s="88">
        <f t="shared" si="0"/>
        <v>0</v>
      </c>
      <c r="F21" s="2"/>
      <c r="G21" s="2"/>
      <c r="I21" s="2"/>
      <c r="J21" s="2"/>
      <c r="K21" s="2"/>
      <c r="L21" s="2"/>
      <c r="M21" s="2"/>
      <c r="O21" s="2"/>
    </row>
    <row r="22" spans="1:15" ht="13.5" customHeight="1">
      <c r="A22" s="16" t="s">
        <v>48</v>
      </c>
      <c r="B22" s="109">
        <f>+B9+B10+B11+B12+B13+B20+B21</f>
        <v>0</v>
      </c>
      <c r="C22" s="109">
        <f>+C9+C10+C11+C12+C13+C20+C21</f>
        <v>0</v>
      </c>
      <c r="D22" s="109">
        <f>+D9+D10+D11+D12+D13+D20+D21</f>
        <v>0</v>
      </c>
      <c r="E22" s="89">
        <f t="shared" si="0"/>
        <v>0</v>
      </c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53"/>
      <c r="B23" s="108"/>
      <c r="C23" s="108"/>
      <c r="D23" s="108"/>
      <c r="E23" s="88"/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49" t="s">
        <v>51</v>
      </c>
      <c r="B24" s="86"/>
      <c r="C24" s="108"/>
      <c r="D24" s="108"/>
      <c r="E24" s="88">
        <f t="shared" si="0"/>
        <v>0</v>
      </c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1"/>
      <c r="B25" s="110"/>
      <c r="C25" s="108"/>
      <c r="D25" s="108"/>
      <c r="E25" s="88"/>
      <c r="F25" s="2"/>
      <c r="G25" s="2"/>
      <c r="I25" s="2"/>
      <c r="J25" s="2"/>
      <c r="K25" s="2"/>
      <c r="L25" s="2"/>
      <c r="M25" s="2"/>
      <c r="O25" s="2"/>
    </row>
    <row r="26" spans="1:15" ht="13.5" customHeight="1">
      <c r="A26" s="52" t="s">
        <v>62</v>
      </c>
      <c r="B26" s="87">
        <f>+B24</f>
        <v>0</v>
      </c>
      <c r="C26" s="87">
        <f>+C24</f>
        <v>0</v>
      </c>
      <c r="D26" s="87">
        <f>+D24</f>
        <v>0</v>
      </c>
      <c r="E26" s="89">
        <f t="shared" si="0"/>
        <v>0</v>
      </c>
      <c r="F26" s="2"/>
      <c r="G26" s="2"/>
      <c r="I26" s="2"/>
      <c r="J26" s="2"/>
      <c r="K26" s="2"/>
      <c r="L26" s="2"/>
      <c r="M26" s="2"/>
      <c r="O26" s="2"/>
    </row>
    <row r="27" spans="1:15">
      <c r="A27" s="52"/>
      <c r="B27" s="87"/>
      <c r="C27" s="88"/>
      <c r="D27" s="88"/>
      <c r="E27" s="88"/>
      <c r="F27" s="2"/>
      <c r="G27" s="2"/>
      <c r="I27" s="2"/>
      <c r="J27" s="2"/>
      <c r="K27" s="2"/>
      <c r="L27" s="2"/>
      <c r="M27" s="2"/>
      <c r="O27" s="2"/>
    </row>
    <row r="28" spans="1:15" ht="13.5" customHeight="1">
      <c r="A28" s="30" t="s">
        <v>64</v>
      </c>
      <c r="B28" s="87">
        <f>+B22+B26</f>
        <v>0</v>
      </c>
      <c r="C28" s="87">
        <f>+C22+C26</f>
        <v>0</v>
      </c>
      <c r="D28" s="87">
        <f>+D22+D26</f>
        <v>0</v>
      </c>
      <c r="E28" s="89">
        <f t="shared" si="0"/>
        <v>0</v>
      </c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60"/>
      <c r="B29" s="60"/>
      <c r="C29" s="38"/>
      <c r="D29" s="38"/>
      <c r="E29" s="38"/>
      <c r="F29" s="2"/>
      <c r="G29" s="2"/>
      <c r="I29" s="2"/>
      <c r="J29" s="2"/>
      <c r="K29" s="2"/>
      <c r="L29" s="2"/>
      <c r="M29" s="2"/>
      <c r="O29" s="2"/>
    </row>
    <row r="30" spans="1:15" ht="26.25" customHeight="1">
      <c r="A30" s="59" t="s">
        <v>185</v>
      </c>
      <c r="B30" s="59"/>
      <c r="C30" s="38"/>
      <c r="D30" s="38"/>
      <c r="E30" s="83" t="s">
        <v>2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171" t="s">
        <v>42</v>
      </c>
      <c r="B31" s="171"/>
      <c r="C31" s="179"/>
      <c r="D31" s="179"/>
      <c r="E31" s="179"/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49" t="s">
        <v>43</v>
      </c>
      <c r="B32" s="171"/>
      <c r="C32" s="179"/>
      <c r="D32" s="179"/>
      <c r="E32" s="179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68" t="s">
        <v>46</v>
      </c>
      <c r="B33" s="179"/>
      <c r="C33" s="179"/>
      <c r="D33" s="179"/>
      <c r="E33" s="179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68" t="s">
        <v>162</v>
      </c>
      <c r="B34" s="179"/>
      <c r="C34" s="179"/>
      <c r="D34" s="179"/>
      <c r="E34" s="179"/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170" t="s">
        <v>36</v>
      </c>
      <c r="B35" s="170"/>
      <c r="C35" s="170"/>
      <c r="D35" s="170"/>
      <c r="E35" s="179"/>
      <c r="F35" s="2"/>
      <c r="G35" s="2"/>
      <c r="I35" s="2"/>
    </row>
    <row r="36" spans="1:15" ht="13.5" customHeight="1">
      <c r="A36" s="27"/>
      <c r="B36" s="170"/>
      <c r="C36" s="170"/>
      <c r="D36" s="170"/>
      <c r="E36" s="179"/>
      <c r="F36" s="2"/>
      <c r="G36" s="2"/>
      <c r="I36" s="2"/>
    </row>
    <row r="37" spans="1:15" ht="13.5" customHeight="1">
      <c r="A37" s="179" t="s">
        <v>169</v>
      </c>
      <c r="B37" s="171"/>
      <c r="C37" s="171"/>
      <c r="D37" s="171"/>
      <c r="E37" s="179"/>
      <c r="F37" s="2"/>
      <c r="G37" s="2"/>
      <c r="I37" s="2"/>
    </row>
    <row r="38" spans="1:15" ht="13.5" customHeight="1">
      <c r="A38" s="179" t="s">
        <v>170</v>
      </c>
      <c r="B38" s="14"/>
      <c r="C38" s="14"/>
      <c r="D38" s="14"/>
      <c r="E38" s="179"/>
      <c r="F38" s="2"/>
      <c r="G38" s="2"/>
      <c r="I38" s="2"/>
    </row>
    <row r="39" spans="1:15" ht="13.5" customHeight="1">
      <c r="A39" s="7"/>
      <c r="B39" s="25"/>
      <c r="C39" s="25"/>
      <c r="D39" s="25"/>
      <c r="E39" s="26"/>
      <c r="F39" s="2"/>
      <c r="G39" s="2"/>
      <c r="I39" s="2"/>
    </row>
    <row r="40" spans="1:15" ht="13.5" customHeight="1">
      <c r="A40" s="30" t="s">
        <v>172</v>
      </c>
      <c r="B40" s="30"/>
      <c r="C40" s="22"/>
      <c r="D40" s="22"/>
      <c r="E40" s="179"/>
      <c r="F40" s="2"/>
      <c r="G40" s="2"/>
      <c r="I40" s="2"/>
    </row>
    <row r="41" spans="1:15" ht="13.5" customHeight="1">
      <c r="A41" s="24"/>
      <c r="B41" s="22"/>
      <c r="C41" s="22"/>
      <c r="D41" s="22"/>
      <c r="E41" s="179"/>
      <c r="F41" s="2"/>
      <c r="G41" s="2"/>
      <c r="I41" s="2"/>
    </row>
    <row r="42" spans="1:15" ht="13.5" customHeight="1">
      <c r="A42" s="171" t="s">
        <v>51</v>
      </c>
      <c r="B42" s="171"/>
      <c r="C42" s="22"/>
      <c r="D42" s="22"/>
      <c r="E42" s="179"/>
      <c r="F42" s="2"/>
      <c r="G42" s="2"/>
      <c r="I42" s="2"/>
    </row>
    <row r="43" spans="1:15" ht="13.5" customHeight="1">
      <c r="A43" s="57" t="s">
        <v>67</v>
      </c>
      <c r="B43" s="57"/>
      <c r="C43" s="22"/>
      <c r="D43" s="22"/>
      <c r="E43" s="179"/>
      <c r="F43" s="2"/>
      <c r="G43" s="2"/>
      <c r="I43" s="2"/>
    </row>
    <row r="44" spans="1:15" ht="13.5" customHeight="1">
      <c r="A44" s="30" t="s">
        <v>70</v>
      </c>
      <c r="B44" s="30"/>
      <c r="C44" s="179"/>
      <c r="D44" s="179"/>
      <c r="E44" s="179"/>
    </row>
    <row r="45" spans="1:15" ht="13.5" customHeight="1">
      <c r="A45" s="56"/>
      <c r="B45" s="56"/>
      <c r="C45" s="179"/>
      <c r="D45" s="179"/>
      <c r="E45" s="179"/>
    </row>
    <row r="46" spans="1:15" ht="13.5" customHeight="1">
      <c r="A46" s="30" t="s">
        <v>72</v>
      </c>
      <c r="B46" s="30"/>
      <c r="C46" s="179"/>
      <c r="D46" s="179"/>
      <c r="E46" s="179"/>
    </row>
    <row r="47" spans="1:15" ht="13.5" customHeight="1">
      <c r="A47" s="179"/>
      <c r="B47" s="179"/>
      <c r="C47" s="179"/>
      <c r="D47" s="179"/>
      <c r="E47" s="179"/>
    </row>
    <row r="48" spans="1:15" ht="15" customHeight="1">
      <c r="A48" s="23" t="s">
        <v>173</v>
      </c>
      <c r="B48" s="22"/>
      <c r="C48" s="22"/>
      <c r="D48" s="22"/>
      <c r="E48" s="24"/>
    </row>
  </sheetData>
  <mergeCells count="6">
    <mergeCell ref="A1:E1"/>
    <mergeCell ref="A2:E2"/>
    <mergeCell ref="A3:E3"/>
    <mergeCell ref="B5:E5"/>
    <mergeCell ref="A7:A8"/>
    <mergeCell ref="B7:E7"/>
  </mergeCells>
  <printOptions horizontalCentered="1"/>
  <pageMargins left="0.51181102362204722" right="0.39370078740157483" top="0.55118110236220474" bottom="0.43307086614173229" header="0.31496062992125984" footer="0.19685039370078741"/>
  <pageSetup paperSize="9" orientation="portrait" horizontalDpi="300" verticalDpi="300" r:id="rId1"/>
  <headerFooter alignWithMargins="0">
    <oddHeader>&amp;LVÁCI MIHÁLY MŰVELŐDÉSI HÁZ</oddHeader>
    <oddFooter>&amp;LVeresegyház, 2013. Február 07.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>
  <dimension ref="A1:O47"/>
  <sheetViews>
    <sheetView workbookViewId="0">
      <selection activeCell="J12" sqref="J12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</cols>
  <sheetData>
    <row r="1" spans="1:15" ht="12.75" customHeight="1">
      <c r="A1" s="349" t="s">
        <v>373</v>
      </c>
      <c r="B1" s="349"/>
      <c r="C1" s="349"/>
      <c r="D1" s="349"/>
      <c r="E1" s="349"/>
    </row>
    <row r="2" spans="1:15" ht="18" customHeight="1">
      <c r="A2" s="278" t="s">
        <v>181</v>
      </c>
      <c r="B2" s="278"/>
      <c r="C2" s="278"/>
      <c r="D2" s="278"/>
      <c r="E2" s="278"/>
      <c r="F2" s="3"/>
      <c r="G2" s="1"/>
    </row>
    <row r="3" spans="1:15" ht="12.75" customHeight="1">
      <c r="A3" s="45"/>
      <c r="B3" s="45"/>
      <c r="C3" s="45"/>
      <c r="D3" s="45"/>
      <c r="E3" s="45"/>
      <c r="F3" s="3"/>
      <c r="G3" s="1"/>
    </row>
    <row r="4" spans="1:15" ht="14.25" customHeight="1">
      <c r="A4" s="30" t="s">
        <v>186</v>
      </c>
      <c r="B4" s="277" t="s">
        <v>411</v>
      </c>
      <c r="C4" s="277"/>
      <c r="D4" s="277"/>
      <c r="E4" s="277"/>
      <c r="F4" s="3"/>
      <c r="G4" s="1"/>
    </row>
    <row r="5" spans="1:15" ht="38.25" customHeight="1">
      <c r="A5" s="40" t="s">
        <v>184</v>
      </c>
      <c r="B5" s="63"/>
      <c r="C5" s="63"/>
      <c r="D5" s="63"/>
      <c r="E5" s="64" t="s">
        <v>2</v>
      </c>
      <c r="F5" s="3"/>
      <c r="G5" s="6"/>
    </row>
    <row r="6" spans="1:15" ht="15" customHeight="1">
      <c r="A6" s="326" t="s">
        <v>7</v>
      </c>
      <c r="B6" s="287" t="s">
        <v>174</v>
      </c>
      <c r="C6" s="287" t="s">
        <v>133</v>
      </c>
      <c r="D6" s="287" t="s">
        <v>180</v>
      </c>
      <c r="E6" s="287" t="s">
        <v>9</v>
      </c>
    </row>
    <row r="7" spans="1:15" ht="18.75" customHeight="1">
      <c r="A7" s="327"/>
      <c r="B7" s="288"/>
      <c r="C7" s="288"/>
      <c r="D7" s="357"/>
      <c r="E7" s="288"/>
    </row>
    <row r="8" spans="1:15" ht="13.5" customHeight="1">
      <c r="A8" s="17" t="s">
        <v>32</v>
      </c>
      <c r="B8" s="86">
        <f>+'9.6.1.Id.Otthona M-F.kiad köt.'!E9</f>
        <v>78746</v>
      </c>
      <c r="C8" s="65">
        <f>+'9.6.2Id. Otthona M-F.kiad.önk.'!D9</f>
        <v>0</v>
      </c>
      <c r="D8" s="18"/>
      <c r="E8" s="88">
        <f>SUM(B8:D8)</f>
        <v>78746</v>
      </c>
      <c r="F8" s="2"/>
      <c r="G8" s="2"/>
      <c r="I8" s="2"/>
      <c r="J8" s="2"/>
      <c r="K8" s="2"/>
      <c r="L8" s="2"/>
      <c r="M8" s="2"/>
      <c r="O8" s="2"/>
    </row>
    <row r="9" spans="1:15" ht="13.5" customHeight="1">
      <c r="A9" s="19" t="s">
        <v>37</v>
      </c>
      <c r="B9" s="86">
        <f>+'9.6.1.Id.Otthona M-F.kiad köt.'!E10</f>
        <v>22512</v>
      </c>
      <c r="C9" s="65">
        <f>+'9.6.2Id. Otthona M-F.kiad.önk.'!D10</f>
        <v>0</v>
      </c>
      <c r="D9" s="18"/>
      <c r="E9" s="88">
        <f>SUM(B9:D9)</f>
        <v>22512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7" t="s">
        <v>33</v>
      </c>
      <c r="B10" s="86">
        <f>+'9.6.1.Id.Otthona M-F.kiad köt.'!E11</f>
        <v>66628</v>
      </c>
      <c r="C10" s="86">
        <f>+'9.6.2Id. Otthona M-F.kiad.önk.'!D11</f>
        <v>15392</v>
      </c>
      <c r="D10" s="18"/>
      <c r="E10" s="88">
        <f>SUM(B10:D10)</f>
        <v>82020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5" t="s">
        <v>34</v>
      </c>
      <c r="B11" s="86">
        <f>+'9.6.1.Id.Otthona M-F.kiad köt.'!E12</f>
        <v>0</v>
      </c>
      <c r="C11" s="65">
        <f>+'9.6.2Id. Otthona M-F.kiad.önk.'!D12</f>
        <v>0</v>
      </c>
      <c r="D11" s="13"/>
      <c r="E11" s="88">
        <f>SUM(B11:D11)</f>
        <v>0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7" t="s">
        <v>45</v>
      </c>
      <c r="B12" s="86">
        <f>+'9.6.1.Id.Otthona M-F.kiad köt.'!E13</f>
        <v>0</v>
      </c>
      <c r="C12" s="65">
        <f>+'9.6.2Id. Otthona M-F.kiad.önk.'!D13</f>
        <v>0</v>
      </c>
      <c r="D12" s="13"/>
      <c r="E12" s="88">
        <f>SUM(B12:D12)</f>
        <v>0</v>
      </c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7" t="s">
        <v>162</v>
      </c>
      <c r="B13" s="13"/>
      <c r="C13" s="13"/>
      <c r="D13" s="13"/>
      <c r="E13" s="18"/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1" t="s">
        <v>39</v>
      </c>
      <c r="B14" s="12"/>
      <c r="C14" s="12"/>
      <c r="D14" s="12"/>
      <c r="E14" s="13"/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37" t="s">
        <v>44</v>
      </c>
      <c r="B15" s="20"/>
      <c r="C15" s="20"/>
      <c r="D15" s="20"/>
      <c r="E15" s="13"/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15" t="s">
        <v>163</v>
      </c>
      <c r="B16" s="20"/>
      <c r="C16" s="20"/>
      <c r="D16" s="20"/>
      <c r="E16" s="13"/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164</v>
      </c>
      <c r="B17" s="20"/>
      <c r="C17" s="20"/>
      <c r="D17" s="20"/>
      <c r="E17" s="13"/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/>
      <c r="B18" s="20"/>
      <c r="C18" s="20"/>
      <c r="D18" s="20"/>
      <c r="E18" s="13"/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3" t="s">
        <v>166</v>
      </c>
      <c r="B19" s="20"/>
      <c r="C19" s="20"/>
      <c r="D19" s="20"/>
      <c r="E19" s="13"/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3" t="s">
        <v>167</v>
      </c>
      <c r="B20" s="20"/>
      <c r="C20" s="20"/>
      <c r="D20" s="20"/>
      <c r="E20" s="13"/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16" t="s">
        <v>48</v>
      </c>
      <c r="B21" s="87">
        <f>+B8+B9+B10+B11+B12+B19+B20</f>
        <v>167886</v>
      </c>
      <c r="C21" s="87">
        <f>+C8+C9+C10+C11+C12+C19+C20</f>
        <v>15392</v>
      </c>
      <c r="D21" s="87">
        <f>+D8+D9+D10+D11+D12+D19+D20</f>
        <v>0</v>
      </c>
      <c r="E21" s="87">
        <f>+E8+E9+E10+E11+E12+E19+E20</f>
        <v>183278</v>
      </c>
      <c r="F21" s="2"/>
      <c r="G21" s="2"/>
      <c r="I21" s="2"/>
      <c r="J21" s="2"/>
      <c r="K21" s="2"/>
      <c r="L21" s="2"/>
      <c r="M21" s="2"/>
      <c r="O21" s="2"/>
    </row>
    <row r="22" spans="1:15" ht="13.5" customHeight="1">
      <c r="A22" s="53"/>
      <c r="B22" s="20"/>
      <c r="C22" s="20"/>
      <c r="D22" s="20"/>
      <c r="E22" s="13"/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49" t="s">
        <v>51</v>
      </c>
      <c r="B23" s="21"/>
      <c r="C23" s="20"/>
      <c r="D23" s="20"/>
      <c r="E23" s="13"/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51"/>
      <c r="B24" s="54"/>
      <c r="C24" s="20"/>
      <c r="D24" s="20"/>
      <c r="E24" s="13"/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2" t="s">
        <v>62</v>
      </c>
      <c r="B25" s="30"/>
      <c r="C25" s="14"/>
      <c r="D25" s="14"/>
      <c r="E25" s="13"/>
      <c r="F25" s="2"/>
      <c r="G25" s="2"/>
      <c r="I25" s="2"/>
      <c r="J25" s="2"/>
      <c r="K25" s="2"/>
      <c r="L25" s="2"/>
      <c r="M25" s="2"/>
      <c r="O25" s="2"/>
    </row>
    <row r="26" spans="1:15">
      <c r="A26" s="52"/>
      <c r="B26" s="30"/>
      <c r="C26" s="13"/>
      <c r="D26" s="13"/>
      <c r="E26" s="13"/>
      <c r="F26" s="2"/>
      <c r="G26" s="2"/>
      <c r="I26" s="2"/>
      <c r="J26" s="2"/>
      <c r="K26" s="2"/>
      <c r="L26" s="2"/>
      <c r="M26" s="2"/>
      <c r="O26" s="2"/>
    </row>
    <row r="27" spans="1:15" ht="13.5" customHeight="1">
      <c r="A27" s="30" t="s">
        <v>64</v>
      </c>
      <c r="B27" s="87">
        <f>+B21+B25</f>
        <v>167886</v>
      </c>
      <c r="C27" s="87">
        <f>+C21+C25</f>
        <v>15392</v>
      </c>
      <c r="D27" s="87">
        <f>+D21+D25</f>
        <v>0</v>
      </c>
      <c r="E27" s="87">
        <f>+E21+E25</f>
        <v>183278</v>
      </c>
      <c r="F27" s="2"/>
      <c r="G27" s="2"/>
      <c r="I27" s="2"/>
      <c r="J27" s="2"/>
      <c r="K27" s="2"/>
      <c r="L27" s="2"/>
      <c r="M27" s="2"/>
      <c r="O27" s="2"/>
    </row>
    <row r="28" spans="1:15" ht="13.5" customHeight="1">
      <c r="A28" s="60"/>
      <c r="B28" s="60"/>
      <c r="C28" s="38"/>
      <c r="D28" s="38"/>
      <c r="E28" s="38"/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59" t="s">
        <v>185</v>
      </c>
      <c r="B29" s="59"/>
      <c r="C29" s="38"/>
      <c r="D29" s="38"/>
      <c r="E29" s="36" t="s">
        <v>2</v>
      </c>
      <c r="F29" s="2"/>
      <c r="G29" s="2"/>
      <c r="I29" s="2"/>
      <c r="J29" s="2"/>
      <c r="K29" s="2"/>
      <c r="L29" s="2"/>
      <c r="M29" s="2"/>
      <c r="O29" s="2"/>
    </row>
    <row r="30" spans="1:15" ht="13.5" customHeight="1">
      <c r="A30" s="21" t="s">
        <v>42</v>
      </c>
      <c r="B30" s="21">
        <f>+'9.6.1.Id.Otthona M-F.kiad köt.'!E31</f>
        <v>254</v>
      </c>
      <c r="C30" s="13">
        <f>+'9.6.2Id. Otthona M-F.kiad.önk.'!D31</f>
        <v>0</v>
      </c>
      <c r="D30" s="13"/>
      <c r="E30" s="13">
        <f>SUM(B30:D30)</f>
        <v>254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49" t="s">
        <v>43</v>
      </c>
      <c r="B31" s="159">
        <f>+'9.6.1.Id.Otthona M-F.kiad köt.'!E32</f>
        <v>0</v>
      </c>
      <c r="C31" s="166">
        <f>+'9.6.2Id. Otthona M-F.kiad.önk.'!D32</f>
        <v>0</v>
      </c>
      <c r="D31" s="13"/>
      <c r="E31" s="166">
        <f>SUM(B31:D31)</f>
        <v>0</v>
      </c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17" t="s">
        <v>46</v>
      </c>
      <c r="B32" s="159">
        <f>+'9.6.1.Id.Otthona M-F.kiad köt.'!E33</f>
        <v>0</v>
      </c>
      <c r="C32" s="166">
        <f>+'9.6.2Id. Otthona M-F.kiad.önk.'!D33</f>
        <v>0</v>
      </c>
      <c r="D32" s="13"/>
      <c r="E32" s="166">
        <f>SUM(B32:D32)</f>
        <v>0</v>
      </c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7" t="s">
        <v>162</v>
      </c>
      <c r="B33" s="13"/>
      <c r="C33" s="13"/>
      <c r="D33" s="13"/>
      <c r="E33" s="13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1" t="s">
        <v>36</v>
      </c>
      <c r="B34" s="11"/>
      <c r="C34" s="11"/>
      <c r="D34" s="11"/>
      <c r="E34" s="13"/>
      <c r="F34" s="2"/>
      <c r="G34" s="2"/>
      <c r="I34" s="2"/>
    </row>
    <row r="35" spans="1:15" ht="13.5" customHeight="1">
      <c r="A35" s="27"/>
      <c r="B35" s="11"/>
      <c r="C35" s="11"/>
      <c r="D35" s="11"/>
      <c r="E35" s="13"/>
      <c r="F35" s="2"/>
      <c r="G35" s="2"/>
      <c r="I35" s="2"/>
    </row>
    <row r="36" spans="1:15" ht="13.5" customHeight="1">
      <c r="A36" s="13" t="s">
        <v>169</v>
      </c>
      <c r="B36" s="21"/>
      <c r="C36" s="21"/>
      <c r="D36" s="21"/>
      <c r="E36" s="13"/>
      <c r="F36" s="2"/>
      <c r="G36" s="2"/>
      <c r="I36" s="2"/>
    </row>
    <row r="37" spans="1:15" ht="13.5" customHeight="1">
      <c r="A37" s="13" t="s">
        <v>170</v>
      </c>
      <c r="B37" s="14"/>
      <c r="C37" s="14"/>
      <c r="D37" s="14"/>
      <c r="E37" s="13"/>
      <c r="F37" s="2"/>
      <c r="G37" s="2"/>
      <c r="I37" s="2"/>
    </row>
    <row r="38" spans="1:15" ht="13.5" customHeight="1">
      <c r="A38" s="7"/>
      <c r="B38" s="25"/>
      <c r="C38" s="25"/>
      <c r="D38" s="25"/>
      <c r="E38" s="26"/>
      <c r="F38" s="2"/>
      <c r="G38" s="2"/>
      <c r="I38" s="2"/>
    </row>
    <row r="39" spans="1:15" ht="13.5" customHeight="1">
      <c r="A39" s="30" t="s">
        <v>172</v>
      </c>
      <c r="B39" s="30">
        <f>+B30+B31+B32+B36+B37</f>
        <v>254</v>
      </c>
      <c r="C39" s="30">
        <f>+C30+C31+C32+C36+C37</f>
        <v>0</v>
      </c>
      <c r="D39" s="30">
        <f>+D30+D31+D32+D36+D37</f>
        <v>0</v>
      </c>
      <c r="E39" s="30">
        <f>+E30+E31+E32+E36+E37</f>
        <v>254</v>
      </c>
      <c r="F39" s="2"/>
      <c r="G39" s="2"/>
      <c r="I39" s="2"/>
    </row>
    <row r="40" spans="1:15" ht="13.5" customHeight="1">
      <c r="A40" s="24"/>
      <c r="B40" s="22"/>
      <c r="C40" s="22"/>
      <c r="D40" s="22"/>
      <c r="E40" s="13"/>
      <c r="F40" s="2"/>
      <c r="G40" s="2"/>
      <c r="I40" s="2"/>
    </row>
    <row r="41" spans="1:15" ht="13.5" customHeight="1">
      <c r="A41" s="21" t="s">
        <v>51</v>
      </c>
      <c r="B41" s="21"/>
      <c r="C41" s="22"/>
      <c r="D41" s="22"/>
      <c r="E41" s="13"/>
      <c r="F41" s="2"/>
      <c r="G41" s="2"/>
      <c r="I41" s="2"/>
    </row>
    <row r="42" spans="1:15" ht="13.5" customHeight="1">
      <c r="A42" s="57" t="s">
        <v>67</v>
      </c>
      <c r="B42" s="57"/>
      <c r="C42" s="22"/>
      <c r="D42" s="22"/>
      <c r="E42" s="13"/>
      <c r="F42" s="2"/>
      <c r="G42" s="2"/>
      <c r="I42" s="2"/>
    </row>
    <row r="43" spans="1:15" ht="13.5" customHeight="1">
      <c r="A43" s="30" t="s">
        <v>70</v>
      </c>
      <c r="B43" s="30"/>
      <c r="C43" s="13"/>
      <c r="D43" s="13"/>
      <c r="E43" s="13"/>
    </row>
    <row r="44" spans="1:15" ht="13.5" customHeight="1">
      <c r="A44" s="56"/>
      <c r="B44" s="56"/>
      <c r="C44" s="13"/>
      <c r="D44" s="13"/>
      <c r="E44" s="13"/>
    </row>
    <row r="45" spans="1:15" ht="13.5" customHeight="1">
      <c r="A45" s="30" t="s">
        <v>72</v>
      </c>
      <c r="B45" s="30"/>
      <c r="C45" s="13"/>
      <c r="D45" s="13"/>
      <c r="E45" s="13"/>
    </row>
    <row r="46" spans="1:15" ht="13.5" customHeight="1">
      <c r="A46" s="13"/>
      <c r="B46" s="13"/>
      <c r="C46" s="13"/>
      <c r="D46" s="13"/>
      <c r="E46" s="13"/>
    </row>
    <row r="47" spans="1:15" ht="15" customHeight="1">
      <c r="A47" s="23" t="s">
        <v>173</v>
      </c>
      <c r="B47" s="22">
        <f>+B45+B39</f>
        <v>254</v>
      </c>
      <c r="C47" s="22">
        <f>+C45+C39</f>
        <v>0</v>
      </c>
      <c r="D47" s="22">
        <f>+D45+D39</f>
        <v>0</v>
      </c>
      <c r="E47" s="22">
        <f>+E45+E39</f>
        <v>254</v>
      </c>
    </row>
  </sheetData>
  <mergeCells count="8">
    <mergeCell ref="A2:E2"/>
    <mergeCell ref="A1:E1"/>
    <mergeCell ref="B4:E4"/>
    <mergeCell ref="A6:A7"/>
    <mergeCell ref="E6:E7"/>
    <mergeCell ref="C6:C7"/>
    <mergeCell ref="B6:B7"/>
    <mergeCell ref="D6:D7"/>
  </mergeCells>
  <phoneticPr fontId="0" type="noConversion"/>
  <printOptions horizontalCentered="1"/>
  <pageMargins left="0.51181102362204722" right="0.39370078740157483" top="0.59055118110236227" bottom="0.43307086614173229" header="0.31496062992125984" footer="0.19685039370078741"/>
  <pageSetup paperSize="9" orientation="portrait" horizontalDpi="300" verticalDpi="300" r:id="rId1"/>
  <headerFooter alignWithMargins="0">
    <oddHeader>&amp;LIDŐSEK OTTHONA</oddHeader>
    <oddFooter>&amp;LVeresegyház, 2013. Február 07.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>
  <dimension ref="A1:O48"/>
  <sheetViews>
    <sheetView workbookViewId="0">
      <selection activeCell="B6" sqref="B6"/>
    </sheetView>
  </sheetViews>
  <sheetFormatPr defaultRowHeight="12.75"/>
  <cols>
    <col min="1" max="1" width="41.42578125" customWidth="1"/>
    <col min="2" max="2" width="11.42578125" customWidth="1"/>
    <col min="3" max="4" width="12.7109375" customWidth="1"/>
    <col min="5" max="5" width="12.140625" customWidth="1"/>
    <col min="6" max="6" width="10.140625" customWidth="1"/>
    <col min="7" max="7" width="9.85546875" customWidth="1"/>
    <col min="8" max="8" width="11.42578125" customWidth="1"/>
    <col min="9" max="9" width="10.140625" customWidth="1"/>
    <col min="10" max="11" width="10" customWidth="1"/>
    <col min="12" max="12" width="9.42578125" customWidth="1"/>
    <col min="13" max="13" width="10.140625" customWidth="1"/>
    <col min="14" max="14" width="11.42578125" customWidth="1"/>
    <col min="15" max="15" width="12.7109375" customWidth="1"/>
  </cols>
  <sheetData>
    <row r="1" spans="1:15" ht="12.75" customHeight="1">
      <c r="A1" s="349" t="s">
        <v>374</v>
      </c>
      <c r="B1" s="349"/>
      <c r="C1" s="349"/>
      <c r="D1" s="349"/>
      <c r="E1" s="349"/>
    </row>
    <row r="2" spans="1:15" ht="18" customHeight="1">
      <c r="A2" s="278" t="s">
        <v>188</v>
      </c>
      <c r="B2" s="278"/>
      <c r="C2" s="278"/>
      <c r="D2" s="278"/>
      <c r="E2" s="278"/>
      <c r="F2" s="3"/>
      <c r="G2" s="1"/>
    </row>
    <row r="3" spans="1:15" ht="12.75" customHeight="1">
      <c r="A3" s="328" t="s">
        <v>127</v>
      </c>
      <c r="B3" s="328"/>
      <c r="C3" s="328"/>
      <c r="D3" s="328"/>
      <c r="E3" s="328"/>
      <c r="F3" s="3"/>
      <c r="G3" s="1"/>
    </row>
    <row r="4" spans="1:15" ht="12.75" customHeight="1">
      <c r="A4" s="48"/>
      <c r="B4" s="48"/>
      <c r="C4" s="48"/>
      <c r="D4" s="48"/>
      <c r="E4" s="48"/>
      <c r="F4" s="3"/>
      <c r="G4" s="1"/>
    </row>
    <row r="5" spans="1:15" ht="14.25" customHeight="1">
      <c r="A5" s="30" t="s">
        <v>186</v>
      </c>
      <c r="B5" s="277" t="s">
        <v>411</v>
      </c>
      <c r="C5" s="277"/>
      <c r="D5" s="277"/>
      <c r="E5" s="277"/>
      <c r="F5" s="3"/>
      <c r="G5" s="1"/>
    </row>
    <row r="6" spans="1:15" ht="39" customHeight="1">
      <c r="A6" s="40" t="s">
        <v>184</v>
      </c>
      <c r="B6" s="63"/>
      <c r="C6" s="63"/>
      <c r="D6" s="63"/>
      <c r="E6" s="64" t="s">
        <v>2</v>
      </c>
      <c r="F6" s="3"/>
      <c r="G6" s="6"/>
    </row>
    <row r="7" spans="1:15" ht="15" customHeight="1">
      <c r="A7" s="326" t="s">
        <v>7</v>
      </c>
      <c r="B7" s="353" t="s">
        <v>148</v>
      </c>
      <c r="C7" s="354"/>
      <c r="D7" s="354"/>
      <c r="E7" s="355"/>
    </row>
    <row r="8" spans="1:15" ht="36" customHeight="1">
      <c r="A8" s="327"/>
      <c r="B8" s="165" t="s">
        <v>283</v>
      </c>
      <c r="C8" s="165" t="s">
        <v>279</v>
      </c>
      <c r="D8" s="165" t="s">
        <v>280</v>
      </c>
      <c r="E8" s="10" t="s">
        <v>6</v>
      </c>
    </row>
    <row r="9" spans="1:15" ht="13.5" customHeight="1">
      <c r="A9" s="17" t="s">
        <v>32</v>
      </c>
      <c r="B9" s="98">
        <v>67586</v>
      </c>
      <c r="C9" s="98">
        <v>2158</v>
      </c>
      <c r="D9" s="98">
        <v>9002</v>
      </c>
      <c r="E9" s="88">
        <f>SUM(B9:D9)</f>
        <v>78746</v>
      </c>
      <c r="F9" s="2"/>
      <c r="G9" s="2"/>
      <c r="I9" s="2"/>
      <c r="J9" s="2"/>
      <c r="K9" s="2"/>
      <c r="L9" s="2"/>
      <c r="M9" s="2"/>
      <c r="O9" s="2"/>
    </row>
    <row r="10" spans="1:15" ht="13.5" customHeight="1">
      <c r="A10" s="19" t="s">
        <v>37</v>
      </c>
      <c r="B10" s="98">
        <v>19398</v>
      </c>
      <c r="C10" s="98">
        <v>599</v>
      </c>
      <c r="D10" s="98">
        <v>2515</v>
      </c>
      <c r="E10" s="88">
        <f>SUM(B10:D10)</f>
        <v>22512</v>
      </c>
      <c r="F10" s="2"/>
      <c r="G10" s="2"/>
      <c r="I10" s="2"/>
      <c r="J10" s="2"/>
      <c r="K10" s="2"/>
      <c r="L10" s="2"/>
      <c r="M10" s="2"/>
      <c r="O10" s="2"/>
    </row>
    <row r="11" spans="1:15" ht="13.5" customHeight="1">
      <c r="A11" s="17" t="s">
        <v>33</v>
      </c>
      <c r="B11" s="98">
        <v>59147</v>
      </c>
      <c r="C11" s="98">
        <v>725</v>
      </c>
      <c r="D11" s="98">
        <v>6756</v>
      </c>
      <c r="E11" s="88">
        <f>SUM(B11:D11)</f>
        <v>66628</v>
      </c>
      <c r="F11" s="2"/>
      <c r="G11" s="2"/>
      <c r="I11" s="2"/>
      <c r="J11" s="2"/>
      <c r="K11" s="2"/>
      <c r="L11" s="2"/>
      <c r="M11" s="2"/>
      <c r="O11" s="2"/>
    </row>
    <row r="12" spans="1:15" ht="13.5" customHeight="1">
      <c r="A12" s="15" t="s">
        <v>34</v>
      </c>
      <c r="B12" s="13"/>
      <c r="C12" s="13"/>
      <c r="D12" s="13"/>
      <c r="E12" s="13"/>
      <c r="F12" s="2"/>
      <c r="G12" s="2"/>
      <c r="I12" s="2"/>
      <c r="J12" s="2"/>
      <c r="K12" s="2"/>
      <c r="L12" s="2"/>
      <c r="M12" s="2"/>
      <c r="O12" s="2"/>
    </row>
    <row r="13" spans="1:15" ht="13.5" customHeight="1">
      <c r="A13" s="17" t="s">
        <v>45</v>
      </c>
      <c r="B13" s="13"/>
      <c r="C13" s="13"/>
      <c r="D13" s="13"/>
      <c r="E13" s="13"/>
      <c r="F13" s="2"/>
      <c r="G13" s="2"/>
      <c r="I13" s="2"/>
      <c r="J13" s="2"/>
      <c r="K13" s="2"/>
      <c r="L13" s="2"/>
      <c r="M13" s="2"/>
      <c r="O13" s="2"/>
    </row>
    <row r="14" spans="1:15" ht="13.5" customHeight="1">
      <c r="A14" s="17" t="s">
        <v>162</v>
      </c>
      <c r="B14" s="13"/>
      <c r="C14" s="13"/>
      <c r="D14" s="13"/>
      <c r="E14" s="18"/>
      <c r="F14" s="2"/>
      <c r="G14" s="2"/>
      <c r="I14" s="2"/>
      <c r="J14" s="2"/>
      <c r="K14" s="2"/>
      <c r="L14" s="2"/>
      <c r="M14" s="2"/>
      <c r="O14" s="2"/>
    </row>
    <row r="15" spans="1:15" ht="13.5" customHeight="1">
      <c r="A15" s="11" t="s">
        <v>39</v>
      </c>
      <c r="B15" s="12"/>
      <c r="C15" s="12"/>
      <c r="D15" s="12"/>
      <c r="E15" s="13"/>
      <c r="F15" s="2"/>
      <c r="G15" s="2"/>
      <c r="I15" s="2"/>
      <c r="J15" s="2"/>
      <c r="K15" s="2"/>
      <c r="L15" s="2"/>
      <c r="M15" s="2"/>
      <c r="O15" s="2"/>
    </row>
    <row r="16" spans="1:15" ht="13.5" customHeight="1">
      <c r="A16" s="37" t="s">
        <v>44</v>
      </c>
      <c r="B16" s="20"/>
      <c r="C16" s="20"/>
      <c r="D16" s="20"/>
      <c r="E16" s="13"/>
      <c r="F16" s="2"/>
      <c r="G16" s="2"/>
      <c r="I16" s="2"/>
      <c r="J16" s="2"/>
      <c r="K16" s="2"/>
      <c r="L16" s="2"/>
      <c r="M16" s="2"/>
      <c r="O16" s="2"/>
    </row>
    <row r="17" spans="1:15" ht="13.5" customHeight="1">
      <c r="A17" s="15" t="s">
        <v>163</v>
      </c>
      <c r="B17" s="20"/>
      <c r="C17" s="20"/>
      <c r="D17" s="20"/>
      <c r="E17" s="13"/>
      <c r="F17" s="2"/>
      <c r="G17" s="2"/>
      <c r="I17" s="2"/>
      <c r="J17" s="2"/>
      <c r="K17" s="2"/>
      <c r="L17" s="2"/>
      <c r="M17" s="2"/>
      <c r="O17" s="2"/>
    </row>
    <row r="18" spans="1:15" ht="13.5" customHeight="1">
      <c r="A18" s="15" t="s">
        <v>164</v>
      </c>
      <c r="B18" s="20"/>
      <c r="C18" s="20"/>
      <c r="D18" s="20"/>
      <c r="E18" s="13"/>
      <c r="F18" s="2"/>
      <c r="G18" s="2"/>
      <c r="I18" s="2"/>
      <c r="J18" s="2"/>
      <c r="K18" s="2"/>
      <c r="L18" s="2"/>
      <c r="M18" s="2"/>
      <c r="O18" s="2"/>
    </row>
    <row r="19" spans="1:15" ht="13.5" customHeight="1">
      <c r="A19" s="15"/>
      <c r="B19" s="20"/>
      <c r="C19" s="20"/>
      <c r="D19" s="20"/>
      <c r="E19" s="13"/>
      <c r="F19" s="2"/>
      <c r="G19" s="2"/>
      <c r="I19" s="2"/>
      <c r="J19" s="2"/>
      <c r="K19" s="2"/>
      <c r="L19" s="2"/>
      <c r="M19" s="2"/>
      <c r="O19" s="2"/>
    </row>
    <row r="20" spans="1:15" ht="13.5" customHeight="1">
      <c r="A20" s="13" t="s">
        <v>166</v>
      </c>
      <c r="B20" s="20"/>
      <c r="C20" s="20"/>
      <c r="D20" s="20"/>
      <c r="E20" s="13"/>
      <c r="F20" s="2"/>
      <c r="G20" s="2"/>
      <c r="I20" s="2"/>
      <c r="J20" s="2"/>
      <c r="K20" s="2"/>
      <c r="L20" s="2"/>
      <c r="M20" s="2"/>
      <c r="O20" s="2"/>
    </row>
    <row r="21" spans="1:15" ht="13.5" customHeight="1">
      <c r="A21" s="13" t="s">
        <v>167</v>
      </c>
      <c r="B21" s="20"/>
      <c r="C21" s="20"/>
      <c r="D21" s="20"/>
      <c r="E21" s="13"/>
      <c r="F21" s="2"/>
      <c r="G21" s="2"/>
      <c r="I21" s="2"/>
      <c r="J21" s="2"/>
      <c r="K21" s="2"/>
      <c r="L21" s="2"/>
      <c r="M21" s="2"/>
      <c r="O21" s="2"/>
    </row>
    <row r="22" spans="1:15" ht="13.5" customHeight="1">
      <c r="A22" s="16" t="s">
        <v>48</v>
      </c>
      <c r="B22" s="99">
        <f>+B9+B10+B11+B12+B13+B20+B21</f>
        <v>146131</v>
      </c>
      <c r="C22" s="99">
        <f>+C9+C10+C11+C12+C13+C20+C21</f>
        <v>3482</v>
      </c>
      <c r="D22" s="99">
        <f>+D9+D10+D11+D12+D13+D20+D21</f>
        <v>18273</v>
      </c>
      <c r="E22" s="99">
        <f>SUM(B22:D22)</f>
        <v>167886</v>
      </c>
      <c r="F22" s="2"/>
      <c r="G22" s="2"/>
      <c r="I22" s="2"/>
      <c r="J22" s="2"/>
      <c r="K22" s="2"/>
      <c r="L22" s="2"/>
      <c r="M22" s="2"/>
      <c r="O22" s="2"/>
    </row>
    <row r="23" spans="1:15" ht="13.5" customHeight="1">
      <c r="A23" s="53"/>
      <c r="B23" s="20"/>
      <c r="C23" s="20"/>
      <c r="D23" s="20"/>
      <c r="E23" s="13"/>
      <c r="F23" s="2"/>
      <c r="G23" s="2"/>
      <c r="I23" s="2"/>
      <c r="J23" s="2"/>
      <c r="K23" s="2"/>
      <c r="L23" s="2"/>
      <c r="M23" s="2"/>
      <c r="O23" s="2"/>
    </row>
    <row r="24" spans="1:15" ht="13.5" customHeight="1">
      <c r="A24" s="49" t="s">
        <v>51</v>
      </c>
      <c r="B24" s="21"/>
      <c r="C24" s="20"/>
      <c r="D24" s="20"/>
      <c r="E24" s="13"/>
      <c r="F24" s="2"/>
      <c r="G24" s="2"/>
      <c r="I24" s="2"/>
      <c r="J24" s="2"/>
      <c r="K24" s="2"/>
      <c r="L24" s="2"/>
      <c r="M24" s="2"/>
      <c r="O24" s="2"/>
    </row>
    <row r="25" spans="1:15" ht="13.5" customHeight="1">
      <c r="A25" s="51"/>
      <c r="B25" s="54"/>
      <c r="C25" s="20"/>
      <c r="D25" s="20"/>
      <c r="E25" s="13"/>
      <c r="F25" s="2"/>
      <c r="G25" s="2"/>
      <c r="I25" s="2"/>
      <c r="J25" s="2"/>
      <c r="K25" s="2"/>
      <c r="L25" s="2"/>
      <c r="M25" s="2"/>
      <c r="O25" s="2"/>
    </row>
    <row r="26" spans="1:15" ht="13.5" customHeight="1">
      <c r="A26" s="52" t="s">
        <v>62</v>
      </c>
      <c r="B26" s="30"/>
      <c r="C26" s="14"/>
      <c r="D26" s="14"/>
      <c r="E26" s="13"/>
      <c r="F26" s="2"/>
      <c r="G26" s="2"/>
      <c r="I26" s="2"/>
      <c r="J26" s="2"/>
      <c r="K26" s="2"/>
      <c r="L26" s="2"/>
      <c r="M26" s="2"/>
      <c r="O26" s="2"/>
    </row>
    <row r="27" spans="1:15">
      <c r="A27" s="52"/>
      <c r="B27" s="30"/>
      <c r="C27" s="13"/>
      <c r="D27" s="13"/>
      <c r="E27" s="13"/>
      <c r="F27" s="2"/>
      <c r="G27" s="2"/>
      <c r="I27" s="2"/>
      <c r="J27" s="2"/>
      <c r="K27" s="2"/>
      <c r="L27" s="2"/>
      <c r="M27" s="2"/>
      <c r="O27" s="2"/>
    </row>
    <row r="28" spans="1:15" ht="13.5" customHeight="1">
      <c r="A28" s="30" t="s">
        <v>64</v>
      </c>
      <c r="B28" s="87">
        <f>+B26+B22</f>
        <v>146131</v>
      </c>
      <c r="C28" s="87">
        <f>+C26+C22</f>
        <v>3482</v>
      </c>
      <c r="D28" s="87">
        <f>+D26+D22</f>
        <v>18273</v>
      </c>
      <c r="E28" s="99">
        <f>SUM(B28:D28)</f>
        <v>167886</v>
      </c>
      <c r="F28" s="2"/>
      <c r="G28" s="2"/>
      <c r="I28" s="2"/>
      <c r="J28" s="2"/>
      <c r="K28" s="2"/>
      <c r="L28" s="2"/>
      <c r="M28" s="2"/>
      <c r="O28" s="2"/>
    </row>
    <row r="29" spans="1:15" ht="13.5" customHeight="1">
      <c r="A29" s="60"/>
      <c r="B29" s="60"/>
      <c r="C29" s="38"/>
      <c r="D29" s="38"/>
      <c r="E29" s="38"/>
      <c r="F29" s="2"/>
      <c r="G29" s="2"/>
      <c r="I29" s="2"/>
      <c r="J29" s="2"/>
      <c r="K29" s="2"/>
      <c r="L29" s="2"/>
      <c r="M29" s="2"/>
      <c r="O29" s="2"/>
    </row>
    <row r="30" spans="1:15" ht="27" customHeight="1">
      <c r="A30" s="59" t="s">
        <v>185</v>
      </c>
      <c r="B30" s="59"/>
      <c r="C30" s="38"/>
      <c r="D30" s="38"/>
      <c r="E30" s="36" t="s">
        <v>2</v>
      </c>
      <c r="F30" s="2"/>
      <c r="G30" s="2"/>
      <c r="I30" s="2"/>
      <c r="J30" s="2"/>
      <c r="K30" s="2"/>
      <c r="L30" s="2"/>
      <c r="M30" s="2"/>
      <c r="O30" s="2"/>
    </row>
    <row r="31" spans="1:15" ht="13.5" customHeight="1">
      <c r="A31" s="21" t="s">
        <v>42</v>
      </c>
      <c r="B31" s="159">
        <v>254</v>
      </c>
      <c r="C31" s="13"/>
      <c r="D31" s="13"/>
      <c r="E31" s="13">
        <f>SUM(B31:D31)</f>
        <v>254</v>
      </c>
      <c r="F31" s="2"/>
      <c r="G31" s="2"/>
      <c r="I31" s="2"/>
      <c r="J31" s="2"/>
      <c r="K31" s="2"/>
      <c r="L31" s="2"/>
      <c r="M31" s="2"/>
      <c r="O31" s="2"/>
    </row>
    <row r="32" spans="1:15" ht="13.5" customHeight="1">
      <c r="A32" s="49" t="s">
        <v>43</v>
      </c>
      <c r="B32" s="21"/>
      <c r="C32" s="13"/>
      <c r="D32" s="13"/>
      <c r="E32" s="13"/>
      <c r="F32" s="2"/>
      <c r="G32" s="2"/>
      <c r="I32" s="2"/>
      <c r="J32" s="2"/>
      <c r="K32" s="2"/>
      <c r="L32" s="2"/>
      <c r="M32" s="2"/>
      <c r="O32" s="2"/>
    </row>
    <row r="33" spans="1:15" ht="13.5" customHeight="1">
      <c r="A33" s="17" t="s">
        <v>46</v>
      </c>
      <c r="B33" s="13"/>
      <c r="C33" s="13"/>
      <c r="D33" s="13"/>
      <c r="E33" s="13"/>
      <c r="F33" s="2"/>
      <c r="G33" s="2"/>
      <c r="I33" s="2"/>
      <c r="J33" s="2"/>
      <c r="K33" s="2"/>
      <c r="L33" s="2"/>
      <c r="M33" s="2"/>
      <c r="O33" s="2"/>
    </row>
    <row r="34" spans="1:15" ht="13.5" customHeight="1">
      <c r="A34" s="17" t="s">
        <v>162</v>
      </c>
      <c r="B34" s="13"/>
      <c r="C34" s="13"/>
      <c r="D34" s="13"/>
      <c r="E34" s="13"/>
      <c r="F34" s="2"/>
      <c r="G34" s="2"/>
      <c r="I34" s="2"/>
      <c r="J34" s="2"/>
      <c r="K34" s="2"/>
      <c r="L34" s="2"/>
      <c r="M34" s="2"/>
      <c r="O34" s="2"/>
    </row>
    <row r="35" spans="1:15" ht="13.5" customHeight="1">
      <c r="A35" s="11" t="s">
        <v>36</v>
      </c>
      <c r="B35" s="11"/>
      <c r="C35" s="11"/>
      <c r="D35" s="11"/>
      <c r="E35" s="13"/>
      <c r="F35" s="2"/>
      <c r="G35" s="2"/>
      <c r="I35" s="2"/>
    </row>
    <row r="36" spans="1:15" ht="13.5" customHeight="1">
      <c r="A36" s="27"/>
      <c r="B36" s="11"/>
      <c r="C36" s="11"/>
      <c r="D36" s="11"/>
      <c r="E36" s="13"/>
      <c r="F36" s="2"/>
      <c r="G36" s="2"/>
      <c r="I36" s="2"/>
    </row>
    <row r="37" spans="1:15" ht="13.5" customHeight="1">
      <c r="A37" s="13" t="s">
        <v>169</v>
      </c>
      <c r="B37" s="21"/>
      <c r="C37" s="21"/>
      <c r="D37" s="21"/>
      <c r="E37" s="13"/>
      <c r="F37" s="2"/>
      <c r="G37" s="2"/>
      <c r="I37" s="2"/>
    </row>
    <row r="38" spans="1:15" ht="13.5" customHeight="1">
      <c r="A38" s="13" t="s">
        <v>170</v>
      </c>
      <c r="B38" s="14"/>
      <c r="C38" s="14"/>
      <c r="D38" s="14"/>
      <c r="E38" s="13"/>
      <c r="F38" s="2"/>
      <c r="G38" s="2"/>
      <c r="I38" s="2"/>
    </row>
    <row r="39" spans="1:15" ht="13.5" customHeight="1">
      <c r="A39" s="7"/>
      <c r="B39" s="25"/>
      <c r="C39" s="25"/>
      <c r="D39" s="25"/>
      <c r="E39" s="26"/>
      <c r="F39" s="2"/>
      <c r="G39" s="2"/>
      <c r="I39" s="2"/>
    </row>
    <row r="40" spans="1:15" ht="13.5" customHeight="1">
      <c r="A40" s="30" t="s">
        <v>172</v>
      </c>
      <c r="B40" s="30">
        <f>SUM(B31:B33)</f>
        <v>254</v>
      </c>
      <c r="C40" s="30">
        <f>SUM(C31:C33)</f>
        <v>0</v>
      </c>
      <c r="D40" s="30">
        <f>SUM(D31:D33)</f>
        <v>0</v>
      </c>
      <c r="E40" s="30">
        <f>SUM(B40:D40)</f>
        <v>254</v>
      </c>
      <c r="F40" s="2"/>
      <c r="G40" s="2"/>
      <c r="I40" s="2"/>
    </row>
    <row r="41" spans="1:15" ht="13.5" customHeight="1">
      <c r="A41" s="24"/>
      <c r="B41" s="22"/>
      <c r="C41" s="22"/>
      <c r="D41" s="22"/>
      <c r="E41" s="13"/>
      <c r="F41" s="2"/>
      <c r="G41" s="2"/>
      <c r="I41" s="2"/>
    </row>
    <row r="42" spans="1:15" ht="13.5" customHeight="1">
      <c r="A42" s="21" t="s">
        <v>51</v>
      </c>
      <c r="B42" s="21"/>
      <c r="C42" s="22"/>
      <c r="D42" s="22"/>
      <c r="E42" s="13"/>
      <c r="F42" s="2"/>
      <c r="G42" s="2"/>
      <c r="I42" s="2"/>
    </row>
    <row r="43" spans="1:15" ht="13.5" customHeight="1">
      <c r="A43" s="57" t="s">
        <v>67</v>
      </c>
      <c r="B43" s="57"/>
      <c r="C43" s="22"/>
      <c r="D43" s="22"/>
      <c r="E43" s="13"/>
      <c r="F43" s="2"/>
      <c r="G43" s="2"/>
      <c r="I43" s="2"/>
    </row>
    <row r="44" spans="1:15" ht="13.5" customHeight="1">
      <c r="A44" s="30" t="s">
        <v>70</v>
      </c>
      <c r="B44" s="30"/>
      <c r="C44" s="13"/>
      <c r="D44" s="13"/>
      <c r="E44" s="13"/>
    </row>
    <row r="45" spans="1:15" ht="13.5" customHeight="1">
      <c r="A45" s="56"/>
      <c r="B45" s="56"/>
      <c r="C45" s="13"/>
      <c r="D45" s="13"/>
      <c r="E45" s="13"/>
    </row>
    <row r="46" spans="1:15" ht="13.5" customHeight="1">
      <c r="A46" s="30" t="s">
        <v>72</v>
      </c>
      <c r="B46" s="30"/>
      <c r="C46" s="13"/>
      <c r="D46" s="13"/>
      <c r="E46" s="13"/>
    </row>
    <row r="47" spans="1:15" ht="13.5" customHeight="1">
      <c r="A47" s="13"/>
      <c r="B47" s="13"/>
      <c r="C47" s="13"/>
      <c r="D47" s="13"/>
      <c r="E47" s="13"/>
    </row>
    <row r="48" spans="1:15" ht="15" customHeight="1">
      <c r="A48" s="23" t="s">
        <v>173</v>
      </c>
      <c r="B48" s="22">
        <f>+B46+B40</f>
        <v>254</v>
      </c>
      <c r="C48" s="22">
        <f>+C46+C40</f>
        <v>0</v>
      </c>
      <c r="D48" s="22">
        <f>+D46+D40</f>
        <v>0</v>
      </c>
      <c r="E48" s="22">
        <f>SUM(B48:D48)</f>
        <v>254</v>
      </c>
    </row>
  </sheetData>
  <mergeCells count="6">
    <mergeCell ref="A2:E2"/>
    <mergeCell ref="A1:E1"/>
    <mergeCell ref="B5:E5"/>
    <mergeCell ref="A7:A8"/>
    <mergeCell ref="B7:E7"/>
    <mergeCell ref="A3:E3"/>
  </mergeCells>
  <phoneticPr fontId="0" type="noConversion"/>
  <printOptions horizontalCentered="1"/>
  <pageMargins left="0.51181102362204722" right="0.39370078740157483" top="0.55118110236220474" bottom="0.43307086614173229" header="0.31496062992125984" footer="0.19685039370078741"/>
  <pageSetup paperSize="9" orientation="portrait" horizontalDpi="300" verticalDpi="300" r:id="rId1"/>
  <headerFooter alignWithMargins="0">
    <oddHeader>&amp;LIDŐSEK OTTHONA</oddHeader>
    <oddFooter>&amp;LVeresegyház, 2013. Február 07.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>
  <dimension ref="A1:N48"/>
  <sheetViews>
    <sheetView workbookViewId="0">
      <selection activeCell="G12" sqref="G12"/>
    </sheetView>
  </sheetViews>
  <sheetFormatPr defaultRowHeight="12.75"/>
  <cols>
    <col min="1" max="1" width="41.42578125" customWidth="1"/>
    <col min="2" max="2" width="16" customWidth="1"/>
    <col min="3" max="4" width="15.28515625" customWidth="1"/>
    <col min="5" max="5" width="10.140625" customWidth="1"/>
    <col min="6" max="6" width="9.85546875" customWidth="1"/>
    <col min="7" max="7" width="11.42578125" customWidth="1"/>
    <col min="8" max="8" width="10.140625" customWidth="1"/>
    <col min="9" max="10" width="10" customWidth="1"/>
    <col min="11" max="11" width="9.42578125" customWidth="1"/>
    <col min="12" max="12" width="10.140625" customWidth="1"/>
    <col min="13" max="13" width="11.42578125" customWidth="1"/>
    <col min="14" max="14" width="12.7109375" customWidth="1"/>
  </cols>
  <sheetData>
    <row r="1" spans="1:14" ht="12.75" customHeight="1">
      <c r="A1" s="349" t="s">
        <v>375</v>
      </c>
      <c r="B1" s="349"/>
      <c r="C1" s="349"/>
      <c r="D1" s="349"/>
    </row>
    <row r="2" spans="1:14" ht="18" customHeight="1">
      <c r="A2" s="278" t="s">
        <v>188</v>
      </c>
      <c r="B2" s="278"/>
      <c r="C2" s="278"/>
      <c r="D2" s="278"/>
      <c r="E2" s="3"/>
      <c r="F2" s="1"/>
    </row>
    <row r="3" spans="1:14" ht="18" customHeight="1">
      <c r="A3" s="328" t="s">
        <v>128</v>
      </c>
      <c r="B3" s="328"/>
      <c r="C3" s="328"/>
      <c r="D3" s="328"/>
      <c r="E3" s="3"/>
      <c r="F3" s="1"/>
    </row>
    <row r="4" spans="1:14" ht="12" customHeight="1">
      <c r="A4" s="48"/>
      <c r="B4" s="48"/>
      <c r="C4" s="48"/>
      <c r="D4" s="48"/>
      <c r="E4" s="3"/>
      <c r="F4" s="1"/>
    </row>
    <row r="5" spans="1:14" ht="14.25" customHeight="1">
      <c r="A5" s="30" t="s">
        <v>186</v>
      </c>
      <c r="B5" s="277" t="s">
        <v>411</v>
      </c>
      <c r="C5" s="277"/>
      <c r="D5" s="277"/>
      <c r="E5" s="3"/>
      <c r="F5" s="1"/>
    </row>
    <row r="6" spans="1:14" ht="35.25" customHeight="1">
      <c r="A6" s="40" t="s">
        <v>184</v>
      </c>
      <c r="B6" s="63"/>
      <c r="C6" s="63"/>
      <c r="D6" s="64" t="s">
        <v>2</v>
      </c>
      <c r="E6" s="3"/>
      <c r="F6" s="6"/>
    </row>
    <row r="7" spans="1:14" ht="15" customHeight="1">
      <c r="A7" s="326" t="s">
        <v>7</v>
      </c>
      <c r="B7" s="353" t="s">
        <v>128</v>
      </c>
      <c r="C7" s="354"/>
      <c r="D7" s="355"/>
    </row>
    <row r="8" spans="1:14" ht="35.25" customHeight="1">
      <c r="A8" s="327"/>
      <c r="B8" s="165" t="s">
        <v>281</v>
      </c>
      <c r="C8" s="165" t="s">
        <v>282</v>
      </c>
      <c r="D8" s="28" t="s">
        <v>6</v>
      </c>
    </row>
    <row r="9" spans="1:14" ht="13.5" customHeight="1">
      <c r="A9" s="17" t="s">
        <v>32</v>
      </c>
      <c r="B9" s="158"/>
      <c r="C9" s="158"/>
      <c r="D9" s="13"/>
      <c r="E9" s="2"/>
      <c r="F9" s="2"/>
      <c r="H9" s="2"/>
      <c r="I9" s="2"/>
      <c r="J9" s="2"/>
      <c r="K9" s="2"/>
      <c r="L9" s="2"/>
      <c r="N9" s="2"/>
    </row>
    <row r="10" spans="1:14" ht="13.5" customHeight="1">
      <c r="A10" s="19" t="s">
        <v>37</v>
      </c>
      <c r="B10" s="158"/>
      <c r="C10" s="158"/>
      <c r="D10" s="13"/>
      <c r="E10" s="2"/>
      <c r="F10" s="2"/>
      <c r="H10" s="2"/>
      <c r="I10" s="2"/>
      <c r="J10" s="2"/>
      <c r="K10" s="2"/>
      <c r="L10" s="2"/>
      <c r="N10" s="2"/>
    </row>
    <row r="11" spans="1:14" ht="13.5" customHeight="1">
      <c r="A11" s="17" t="s">
        <v>33</v>
      </c>
      <c r="B11" s="98">
        <v>13423</v>
      </c>
      <c r="C11" s="98">
        <v>1969</v>
      </c>
      <c r="D11" s="88">
        <f>SUM(B11:C11)</f>
        <v>15392</v>
      </c>
      <c r="E11" s="2"/>
      <c r="F11" s="2"/>
      <c r="H11" s="2"/>
      <c r="I11" s="2"/>
      <c r="J11" s="2"/>
      <c r="K11" s="2"/>
      <c r="L11" s="2"/>
      <c r="N11" s="2"/>
    </row>
    <row r="12" spans="1:14" ht="13.5" customHeight="1">
      <c r="A12" s="15" t="s">
        <v>34</v>
      </c>
      <c r="B12" s="13"/>
      <c r="C12" s="13"/>
      <c r="D12" s="13"/>
      <c r="E12" s="2"/>
      <c r="F12" s="2"/>
      <c r="H12" s="2"/>
      <c r="I12" s="2"/>
      <c r="J12" s="2"/>
      <c r="K12" s="2"/>
      <c r="L12" s="2"/>
      <c r="N12" s="2"/>
    </row>
    <row r="13" spans="1:14" ht="13.5" customHeight="1">
      <c r="A13" s="17" t="s">
        <v>45</v>
      </c>
      <c r="B13" s="13"/>
      <c r="C13" s="13"/>
      <c r="D13" s="13"/>
      <c r="E13" s="2"/>
      <c r="F13" s="2"/>
      <c r="H13" s="2"/>
      <c r="I13" s="2"/>
      <c r="J13" s="2"/>
      <c r="K13" s="2"/>
      <c r="L13" s="2"/>
      <c r="N13" s="2"/>
    </row>
    <row r="14" spans="1:14" ht="13.5" customHeight="1">
      <c r="A14" s="17" t="s">
        <v>162</v>
      </c>
      <c r="B14" s="13"/>
      <c r="C14" s="13"/>
      <c r="D14" s="18"/>
      <c r="E14" s="2"/>
      <c r="F14" s="2"/>
      <c r="H14" s="2"/>
      <c r="I14" s="2"/>
      <c r="J14" s="2"/>
      <c r="K14" s="2"/>
      <c r="L14" s="2"/>
      <c r="N14" s="2"/>
    </row>
    <row r="15" spans="1:14" ht="13.5" customHeight="1">
      <c r="A15" s="11" t="s">
        <v>39</v>
      </c>
      <c r="B15" s="12"/>
      <c r="C15" s="12"/>
      <c r="D15" s="13"/>
      <c r="E15" s="2"/>
      <c r="F15" s="2"/>
      <c r="H15" s="2"/>
      <c r="I15" s="2"/>
      <c r="J15" s="2"/>
      <c r="K15" s="2"/>
      <c r="L15" s="2"/>
      <c r="N15" s="2"/>
    </row>
    <row r="16" spans="1:14" ht="13.5" customHeight="1">
      <c r="A16" s="37" t="s">
        <v>44</v>
      </c>
      <c r="B16" s="20"/>
      <c r="C16" s="20"/>
      <c r="D16" s="13"/>
      <c r="E16" s="2"/>
      <c r="F16" s="2"/>
      <c r="H16" s="2"/>
      <c r="I16" s="2"/>
      <c r="J16" s="2"/>
      <c r="K16" s="2"/>
      <c r="L16" s="2"/>
      <c r="N16" s="2"/>
    </row>
    <row r="17" spans="1:14" ht="13.5" customHeight="1">
      <c r="A17" s="15" t="s">
        <v>163</v>
      </c>
      <c r="B17" s="20"/>
      <c r="C17" s="20"/>
      <c r="D17" s="13"/>
      <c r="E17" s="2"/>
      <c r="F17" s="2"/>
      <c r="H17" s="2"/>
      <c r="I17" s="2"/>
      <c r="J17" s="2"/>
      <c r="K17" s="2"/>
      <c r="L17" s="2"/>
      <c r="N17" s="2"/>
    </row>
    <row r="18" spans="1:14" ht="13.5" customHeight="1">
      <c r="A18" s="15" t="s">
        <v>164</v>
      </c>
      <c r="B18" s="20"/>
      <c r="C18" s="20"/>
      <c r="D18" s="13"/>
      <c r="E18" s="2"/>
      <c r="F18" s="2"/>
      <c r="H18" s="2"/>
      <c r="I18" s="2"/>
      <c r="J18" s="2"/>
      <c r="K18" s="2"/>
      <c r="L18" s="2"/>
      <c r="N18" s="2"/>
    </row>
    <row r="19" spans="1:14" ht="13.5" customHeight="1">
      <c r="A19" s="15"/>
      <c r="B19" s="20"/>
      <c r="C19" s="20"/>
      <c r="D19" s="13"/>
      <c r="E19" s="2"/>
      <c r="F19" s="2"/>
      <c r="H19" s="2"/>
      <c r="I19" s="2"/>
      <c r="J19" s="2"/>
      <c r="K19" s="2"/>
      <c r="L19" s="2"/>
      <c r="N19" s="2"/>
    </row>
    <row r="20" spans="1:14" ht="13.5" customHeight="1">
      <c r="A20" s="13" t="s">
        <v>166</v>
      </c>
      <c r="B20" s="20"/>
      <c r="C20" s="20"/>
      <c r="D20" s="13"/>
      <c r="E20" s="2"/>
      <c r="F20" s="2"/>
      <c r="H20" s="2"/>
      <c r="I20" s="2"/>
      <c r="J20" s="2"/>
      <c r="K20" s="2"/>
      <c r="L20" s="2"/>
      <c r="N20" s="2"/>
    </row>
    <row r="21" spans="1:14" ht="13.5" customHeight="1">
      <c r="A21" s="13" t="s">
        <v>167</v>
      </c>
      <c r="B21" s="20"/>
      <c r="C21" s="20"/>
      <c r="D21" s="13"/>
      <c r="E21" s="2"/>
      <c r="F21" s="2"/>
      <c r="H21" s="2"/>
      <c r="I21" s="2"/>
      <c r="J21" s="2"/>
      <c r="K21" s="2"/>
      <c r="L21" s="2"/>
      <c r="N21" s="2"/>
    </row>
    <row r="22" spans="1:14" ht="13.5" customHeight="1">
      <c r="A22" s="16" t="s">
        <v>48</v>
      </c>
      <c r="B22" s="99">
        <f>+B9+B10+B11+B12+B13+B20+B21</f>
        <v>13423</v>
      </c>
      <c r="C22" s="99">
        <f>+C9+C10+C11+C12+C13+C20+C21</f>
        <v>1969</v>
      </c>
      <c r="D22" s="99">
        <f>SUM(B22:C22)</f>
        <v>15392</v>
      </c>
      <c r="E22" s="2"/>
      <c r="F22" s="2"/>
      <c r="H22" s="2"/>
      <c r="I22" s="2"/>
      <c r="J22" s="2"/>
      <c r="K22" s="2"/>
      <c r="L22" s="2"/>
      <c r="N22" s="2"/>
    </row>
    <row r="23" spans="1:14" ht="13.5" customHeight="1">
      <c r="A23" s="53"/>
      <c r="B23" s="20"/>
      <c r="C23" s="20"/>
      <c r="D23" s="13"/>
      <c r="E23" s="2"/>
      <c r="F23" s="2"/>
      <c r="H23" s="2"/>
      <c r="I23" s="2"/>
      <c r="J23" s="2"/>
      <c r="K23" s="2"/>
      <c r="L23" s="2"/>
      <c r="N23" s="2"/>
    </row>
    <row r="24" spans="1:14" ht="13.5" customHeight="1">
      <c r="A24" s="49" t="s">
        <v>51</v>
      </c>
      <c r="B24" s="21"/>
      <c r="C24" s="20"/>
      <c r="D24" s="13"/>
      <c r="E24" s="2"/>
      <c r="F24" s="2"/>
      <c r="H24" s="2"/>
      <c r="I24" s="2"/>
      <c r="J24" s="2"/>
      <c r="K24" s="2"/>
      <c r="L24" s="2"/>
      <c r="N24" s="2"/>
    </row>
    <row r="25" spans="1:14" ht="13.5" customHeight="1">
      <c r="A25" s="51"/>
      <c r="B25" s="54"/>
      <c r="C25" s="20"/>
      <c r="D25" s="13"/>
      <c r="E25" s="2"/>
      <c r="F25" s="2"/>
      <c r="H25" s="2"/>
      <c r="I25" s="2"/>
      <c r="J25" s="2"/>
      <c r="K25" s="2"/>
      <c r="L25" s="2"/>
      <c r="N25" s="2"/>
    </row>
    <row r="26" spans="1:14" ht="13.5" customHeight="1">
      <c r="A26" s="52" t="s">
        <v>62</v>
      </c>
      <c r="B26" s="30"/>
      <c r="C26" s="14"/>
      <c r="D26" s="13"/>
      <c r="E26" s="2"/>
      <c r="F26" s="2"/>
      <c r="H26" s="2"/>
      <c r="I26" s="2"/>
      <c r="J26" s="2"/>
      <c r="K26" s="2"/>
      <c r="L26" s="2"/>
      <c r="N26" s="2"/>
    </row>
    <row r="27" spans="1:14">
      <c r="A27" s="52"/>
      <c r="B27" s="30"/>
      <c r="C27" s="13"/>
      <c r="D27" s="13"/>
      <c r="E27" s="2"/>
      <c r="F27" s="2"/>
      <c r="H27" s="2"/>
      <c r="I27" s="2"/>
      <c r="J27" s="2"/>
      <c r="K27" s="2"/>
      <c r="L27" s="2"/>
      <c r="N27" s="2"/>
    </row>
    <row r="28" spans="1:14" ht="13.5" customHeight="1">
      <c r="A28" s="30" t="s">
        <v>64</v>
      </c>
      <c r="B28" s="87">
        <f>+B26+B22</f>
        <v>13423</v>
      </c>
      <c r="C28" s="87">
        <f>+C26+C22</f>
        <v>1969</v>
      </c>
      <c r="D28" s="87">
        <f>+D26+D22</f>
        <v>15392</v>
      </c>
      <c r="E28" s="2"/>
      <c r="F28" s="2"/>
      <c r="H28" s="2"/>
      <c r="I28" s="2"/>
      <c r="J28" s="2"/>
      <c r="K28" s="2"/>
      <c r="L28" s="2"/>
      <c r="N28" s="2"/>
    </row>
    <row r="29" spans="1:14" ht="13.5" customHeight="1">
      <c r="A29" s="60"/>
      <c r="B29" s="60"/>
      <c r="C29" s="38"/>
      <c r="D29" s="38"/>
      <c r="E29" s="2"/>
      <c r="F29" s="2"/>
      <c r="H29" s="2"/>
      <c r="I29" s="2"/>
      <c r="J29" s="2"/>
      <c r="K29" s="2"/>
      <c r="L29" s="2"/>
      <c r="N29" s="2"/>
    </row>
    <row r="30" spans="1:14" ht="26.25" customHeight="1">
      <c r="A30" s="59" t="s">
        <v>185</v>
      </c>
      <c r="B30" s="59"/>
      <c r="C30" s="38"/>
      <c r="D30" s="36" t="s">
        <v>2</v>
      </c>
      <c r="E30" s="2"/>
      <c r="F30" s="2"/>
      <c r="H30" s="2"/>
      <c r="I30" s="2"/>
      <c r="J30" s="2"/>
      <c r="K30" s="2"/>
      <c r="L30" s="2"/>
      <c r="N30" s="2"/>
    </row>
    <row r="31" spans="1:14" ht="13.5" customHeight="1">
      <c r="A31" s="21" t="s">
        <v>42</v>
      </c>
      <c r="B31" s="21"/>
      <c r="C31" s="13"/>
      <c r="D31" s="13"/>
      <c r="E31" s="2"/>
      <c r="F31" s="2"/>
      <c r="H31" s="2"/>
      <c r="I31" s="2"/>
      <c r="J31" s="2"/>
      <c r="K31" s="2"/>
      <c r="L31" s="2"/>
      <c r="N31" s="2"/>
    </row>
    <row r="32" spans="1:14" ht="13.5" customHeight="1">
      <c r="A32" s="49" t="s">
        <v>43</v>
      </c>
      <c r="B32" s="21"/>
      <c r="C32" s="13"/>
      <c r="D32" s="13"/>
      <c r="E32" s="2"/>
      <c r="F32" s="2"/>
      <c r="H32" s="2"/>
      <c r="I32" s="2"/>
      <c r="J32" s="2"/>
      <c r="K32" s="2"/>
      <c r="L32" s="2"/>
      <c r="N32" s="2"/>
    </row>
    <row r="33" spans="1:14" ht="13.5" customHeight="1">
      <c r="A33" s="17" t="s">
        <v>46</v>
      </c>
      <c r="B33" s="13"/>
      <c r="C33" s="13"/>
      <c r="D33" s="13"/>
      <c r="E33" s="2"/>
      <c r="F33" s="2"/>
      <c r="H33" s="2"/>
      <c r="I33" s="2"/>
      <c r="J33" s="2"/>
      <c r="K33" s="2"/>
      <c r="L33" s="2"/>
      <c r="N33" s="2"/>
    </row>
    <row r="34" spans="1:14" ht="13.5" customHeight="1">
      <c r="A34" s="17" t="s">
        <v>162</v>
      </c>
      <c r="B34" s="13"/>
      <c r="C34" s="13"/>
      <c r="D34" s="13"/>
      <c r="E34" s="2"/>
      <c r="F34" s="2"/>
      <c r="H34" s="2"/>
      <c r="I34" s="2"/>
      <c r="J34" s="2"/>
      <c r="K34" s="2"/>
      <c r="L34" s="2"/>
      <c r="N34" s="2"/>
    </row>
    <row r="35" spans="1:14" ht="13.5" customHeight="1">
      <c r="A35" s="11" t="s">
        <v>36</v>
      </c>
      <c r="B35" s="11"/>
      <c r="C35" s="11"/>
      <c r="D35" s="13"/>
      <c r="E35" s="2"/>
      <c r="F35" s="2"/>
      <c r="H35" s="2"/>
    </row>
    <row r="36" spans="1:14" ht="13.5" customHeight="1">
      <c r="A36" s="27"/>
      <c r="B36" s="11"/>
      <c r="C36" s="11"/>
      <c r="D36" s="13"/>
      <c r="E36" s="2"/>
      <c r="F36" s="2"/>
      <c r="H36" s="2"/>
    </row>
    <row r="37" spans="1:14" ht="13.5" customHeight="1">
      <c r="A37" s="13" t="s">
        <v>169</v>
      </c>
      <c r="B37" s="21"/>
      <c r="C37" s="21"/>
      <c r="D37" s="13"/>
      <c r="E37" s="2"/>
      <c r="F37" s="2"/>
      <c r="H37" s="2"/>
    </row>
    <row r="38" spans="1:14" ht="13.5" customHeight="1">
      <c r="A38" s="13" t="s">
        <v>170</v>
      </c>
      <c r="B38" s="14"/>
      <c r="C38" s="14"/>
      <c r="D38" s="13"/>
      <c r="E38" s="2"/>
      <c r="F38" s="2"/>
      <c r="H38" s="2"/>
    </row>
    <row r="39" spans="1:14" ht="13.5" customHeight="1">
      <c r="A39" s="7"/>
      <c r="B39" s="25"/>
      <c r="C39" s="25"/>
      <c r="D39" s="26"/>
      <c r="E39" s="2"/>
      <c r="F39" s="2"/>
      <c r="H39" s="2"/>
    </row>
    <row r="40" spans="1:14" ht="13.5" customHeight="1">
      <c r="A40" s="30" t="s">
        <v>172</v>
      </c>
      <c r="B40" s="30"/>
      <c r="C40" s="22"/>
      <c r="D40" s="13"/>
      <c r="E40" s="2"/>
      <c r="F40" s="2"/>
      <c r="H40" s="2"/>
    </row>
    <row r="41" spans="1:14" ht="13.5" customHeight="1">
      <c r="A41" s="24"/>
      <c r="B41" s="22"/>
      <c r="C41" s="22"/>
      <c r="D41" s="13"/>
      <c r="E41" s="2"/>
      <c r="F41" s="2"/>
      <c r="H41" s="2"/>
    </row>
    <row r="42" spans="1:14" ht="13.5" customHeight="1">
      <c r="A42" s="21" t="s">
        <v>51</v>
      </c>
      <c r="B42" s="21"/>
      <c r="C42" s="22"/>
      <c r="D42" s="13"/>
      <c r="E42" s="2"/>
      <c r="F42" s="2"/>
      <c r="H42" s="2"/>
    </row>
    <row r="43" spans="1:14" ht="13.5" customHeight="1">
      <c r="A43" s="57" t="s">
        <v>67</v>
      </c>
      <c r="B43" s="57"/>
      <c r="C43" s="22"/>
      <c r="D43" s="13"/>
      <c r="E43" s="2"/>
      <c r="F43" s="2"/>
      <c r="H43" s="2"/>
    </row>
    <row r="44" spans="1:14" ht="13.5" customHeight="1">
      <c r="A44" s="30" t="s">
        <v>70</v>
      </c>
      <c r="B44" s="30"/>
      <c r="C44" s="13"/>
      <c r="D44" s="13"/>
    </row>
    <row r="45" spans="1:14" ht="13.5" customHeight="1">
      <c r="A45" s="56"/>
      <c r="B45" s="56"/>
      <c r="C45" s="13"/>
      <c r="D45" s="13"/>
    </row>
    <row r="46" spans="1:14" ht="13.5" customHeight="1">
      <c r="A46" s="30" t="s">
        <v>72</v>
      </c>
      <c r="B46" s="30"/>
      <c r="C46" s="13"/>
      <c r="D46" s="13"/>
    </row>
    <row r="47" spans="1:14" ht="13.5" customHeight="1">
      <c r="A47" s="13"/>
      <c r="B47" s="13"/>
      <c r="C47" s="13"/>
      <c r="D47" s="13"/>
    </row>
    <row r="48" spans="1:14" ht="15" customHeight="1">
      <c r="A48" s="23" t="s">
        <v>173</v>
      </c>
      <c r="B48" s="22"/>
      <c r="C48" s="22"/>
      <c r="D48" s="24"/>
    </row>
  </sheetData>
  <mergeCells count="6">
    <mergeCell ref="A2:D2"/>
    <mergeCell ref="A1:D1"/>
    <mergeCell ref="B5:D5"/>
    <mergeCell ref="A7:A8"/>
    <mergeCell ref="B7:D7"/>
    <mergeCell ref="A3:D3"/>
  </mergeCells>
  <phoneticPr fontId="0" type="noConversion"/>
  <printOptions horizontalCentered="1"/>
  <pageMargins left="0.51181102362204722" right="0.39370078740157483" top="0.55118110236220474" bottom="0.43307086614173229" header="0.31496062992125984" footer="0.19685039370078741"/>
  <pageSetup paperSize="9" orientation="portrait" horizontalDpi="300" verticalDpi="300" r:id="rId1"/>
  <headerFooter alignWithMargins="0">
    <oddHeader>&amp;LIDŐSEK OTTHONA</oddHeader>
    <oddFooter>&amp;LVeresegyház, 2013. Február 07.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45"/>
  <sheetViews>
    <sheetView zoomScaleNormal="100" workbookViewId="0">
      <selection activeCell="A2" sqref="A2:G2"/>
    </sheetView>
  </sheetViews>
  <sheetFormatPr defaultRowHeight="12.75"/>
  <cols>
    <col min="3" max="3" width="36.85546875" customWidth="1"/>
    <col min="4" max="4" width="14.42578125" style="93" customWidth="1"/>
    <col min="5" max="5" width="6.5703125" customWidth="1"/>
    <col min="6" max="6" width="47.28515625" customWidth="1"/>
    <col min="7" max="7" width="15.140625" style="93" customWidth="1"/>
    <col min="259" max="259" width="36.85546875" customWidth="1"/>
    <col min="260" max="260" width="14.42578125" customWidth="1"/>
    <col min="261" max="261" width="6.5703125" customWidth="1"/>
    <col min="262" max="262" width="47.28515625" customWidth="1"/>
    <col min="263" max="263" width="15.140625" customWidth="1"/>
    <col min="515" max="515" width="36.85546875" customWidth="1"/>
    <col min="516" max="516" width="14.42578125" customWidth="1"/>
    <col min="517" max="517" width="6.5703125" customWidth="1"/>
    <col min="518" max="518" width="47.28515625" customWidth="1"/>
    <col min="519" max="519" width="15.140625" customWidth="1"/>
    <col min="771" max="771" width="36.85546875" customWidth="1"/>
    <col min="772" max="772" width="14.42578125" customWidth="1"/>
    <col min="773" max="773" width="6.5703125" customWidth="1"/>
    <col min="774" max="774" width="47.28515625" customWidth="1"/>
    <col min="775" max="775" width="15.140625" customWidth="1"/>
    <col min="1027" max="1027" width="36.85546875" customWidth="1"/>
    <col min="1028" max="1028" width="14.42578125" customWidth="1"/>
    <col min="1029" max="1029" width="6.5703125" customWidth="1"/>
    <col min="1030" max="1030" width="47.28515625" customWidth="1"/>
    <col min="1031" max="1031" width="15.140625" customWidth="1"/>
    <col min="1283" max="1283" width="36.85546875" customWidth="1"/>
    <col min="1284" max="1284" width="14.42578125" customWidth="1"/>
    <col min="1285" max="1285" width="6.5703125" customWidth="1"/>
    <col min="1286" max="1286" width="47.28515625" customWidth="1"/>
    <col min="1287" max="1287" width="15.140625" customWidth="1"/>
    <col min="1539" max="1539" width="36.85546875" customWidth="1"/>
    <col min="1540" max="1540" width="14.42578125" customWidth="1"/>
    <col min="1541" max="1541" width="6.5703125" customWidth="1"/>
    <col min="1542" max="1542" width="47.28515625" customWidth="1"/>
    <col min="1543" max="1543" width="15.140625" customWidth="1"/>
    <col min="1795" max="1795" width="36.85546875" customWidth="1"/>
    <col min="1796" max="1796" width="14.42578125" customWidth="1"/>
    <col min="1797" max="1797" width="6.5703125" customWidth="1"/>
    <col min="1798" max="1798" width="47.28515625" customWidth="1"/>
    <col min="1799" max="1799" width="15.140625" customWidth="1"/>
    <col min="2051" max="2051" width="36.85546875" customWidth="1"/>
    <col min="2052" max="2052" width="14.42578125" customWidth="1"/>
    <col min="2053" max="2053" width="6.5703125" customWidth="1"/>
    <col min="2054" max="2054" width="47.28515625" customWidth="1"/>
    <col min="2055" max="2055" width="15.140625" customWidth="1"/>
    <col min="2307" max="2307" width="36.85546875" customWidth="1"/>
    <col min="2308" max="2308" width="14.42578125" customWidth="1"/>
    <col min="2309" max="2309" width="6.5703125" customWidth="1"/>
    <col min="2310" max="2310" width="47.28515625" customWidth="1"/>
    <col min="2311" max="2311" width="15.140625" customWidth="1"/>
    <col min="2563" max="2563" width="36.85546875" customWidth="1"/>
    <col min="2564" max="2564" width="14.42578125" customWidth="1"/>
    <col min="2565" max="2565" width="6.5703125" customWidth="1"/>
    <col min="2566" max="2566" width="47.28515625" customWidth="1"/>
    <col min="2567" max="2567" width="15.140625" customWidth="1"/>
    <col min="2819" max="2819" width="36.85546875" customWidth="1"/>
    <col min="2820" max="2820" width="14.42578125" customWidth="1"/>
    <col min="2821" max="2821" width="6.5703125" customWidth="1"/>
    <col min="2822" max="2822" width="47.28515625" customWidth="1"/>
    <col min="2823" max="2823" width="15.140625" customWidth="1"/>
    <col min="3075" max="3075" width="36.85546875" customWidth="1"/>
    <col min="3076" max="3076" width="14.42578125" customWidth="1"/>
    <col min="3077" max="3077" width="6.5703125" customWidth="1"/>
    <col min="3078" max="3078" width="47.28515625" customWidth="1"/>
    <col min="3079" max="3079" width="15.140625" customWidth="1"/>
    <col min="3331" max="3331" width="36.85546875" customWidth="1"/>
    <col min="3332" max="3332" width="14.42578125" customWidth="1"/>
    <col min="3333" max="3333" width="6.5703125" customWidth="1"/>
    <col min="3334" max="3334" width="47.28515625" customWidth="1"/>
    <col min="3335" max="3335" width="15.140625" customWidth="1"/>
    <col min="3587" max="3587" width="36.85546875" customWidth="1"/>
    <col min="3588" max="3588" width="14.42578125" customWidth="1"/>
    <col min="3589" max="3589" width="6.5703125" customWidth="1"/>
    <col min="3590" max="3590" width="47.28515625" customWidth="1"/>
    <col min="3591" max="3591" width="15.140625" customWidth="1"/>
    <col min="3843" max="3843" width="36.85546875" customWidth="1"/>
    <col min="3844" max="3844" width="14.42578125" customWidth="1"/>
    <col min="3845" max="3845" width="6.5703125" customWidth="1"/>
    <col min="3846" max="3846" width="47.28515625" customWidth="1"/>
    <col min="3847" max="3847" width="15.140625" customWidth="1"/>
    <col min="4099" max="4099" width="36.85546875" customWidth="1"/>
    <col min="4100" max="4100" width="14.42578125" customWidth="1"/>
    <col min="4101" max="4101" width="6.5703125" customWidth="1"/>
    <col min="4102" max="4102" width="47.28515625" customWidth="1"/>
    <col min="4103" max="4103" width="15.140625" customWidth="1"/>
    <col min="4355" max="4355" width="36.85546875" customWidth="1"/>
    <col min="4356" max="4356" width="14.42578125" customWidth="1"/>
    <col min="4357" max="4357" width="6.5703125" customWidth="1"/>
    <col min="4358" max="4358" width="47.28515625" customWidth="1"/>
    <col min="4359" max="4359" width="15.140625" customWidth="1"/>
    <col min="4611" max="4611" width="36.85546875" customWidth="1"/>
    <col min="4612" max="4612" width="14.42578125" customWidth="1"/>
    <col min="4613" max="4613" width="6.5703125" customWidth="1"/>
    <col min="4614" max="4614" width="47.28515625" customWidth="1"/>
    <col min="4615" max="4615" width="15.140625" customWidth="1"/>
    <col min="4867" max="4867" width="36.85546875" customWidth="1"/>
    <col min="4868" max="4868" width="14.42578125" customWidth="1"/>
    <col min="4869" max="4869" width="6.5703125" customWidth="1"/>
    <col min="4870" max="4870" width="47.28515625" customWidth="1"/>
    <col min="4871" max="4871" width="15.140625" customWidth="1"/>
    <col min="5123" max="5123" width="36.85546875" customWidth="1"/>
    <col min="5124" max="5124" width="14.42578125" customWidth="1"/>
    <col min="5125" max="5125" width="6.5703125" customWidth="1"/>
    <col min="5126" max="5126" width="47.28515625" customWidth="1"/>
    <col min="5127" max="5127" width="15.140625" customWidth="1"/>
    <col min="5379" max="5379" width="36.85546875" customWidth="1"/>
    <col min="5380" max="5380" width="14.42578125" customWidth="1"/>
    <col min="5381" max="5381" width="6.5703125" customWidth="1"/>
    <col min="5382" max="5382" width="47.28515625" customWidth="1"/>
    <col min="5383" max="5383" width="15.140625" customWidth="1"/>
    <col min="5635" max="5635" width="36.85546875" customWidth="1"/>
    <col min="5636" max="5636" width="14.42578125" customWidth="1"/>
    <col min="5637" max="5637" width="6.5703125" customWidth="1"/>
    <col min="5638" max="5638" width="47.28515625" customWidth="1"/>
    <col min="5639" max="5639" width="15.140625" customWidth="1"/>
    <col min="5891" max="5891" width="36.85546875" customWidth="1"/>
    <col min="5892" max="5892" width="14.42578125" customWidth="1"/>
    <col min="5893" max="5893" width="6.5703125" customWidth="1"/>
    <col min="5894" max="5894" width="47.28515625" customWidth="1"/>
    <col min="5895" max="5895" width="15.140625" customWidth="1"/>
    <col min="6147" max="6147" width="36.85546875" customWidth="1"/>
    <col min="6148" max="6148" width="14.42578125" customWidth="1"/>
    <col min="6149" max="6149" width="6.5703125" customWidth="1"/>
    <col min="6150" max="6150" width="47.28515625" customWidth="1"/>
    <col min="6151" max="6151" width="15.140625" customWidth="1"/>
    <col min="6403" max="6403" width="36.85546875" customWidth="1"/>
    <col min="6404" max="6404" width="14.42578125" customWidth="1"/>
    <col min="6405" max="6405" width="6.5703125" customWidth="1"/>
    <col min="6406" max="6406" width="47.28515625" customWidth="1"/>
    <col min="6407" max="6407" width="15.140625" customWidth="1"/>
    <col min="6659" max="6659" width="36.85546875" customWidth="1"/>
    <col min="6660" max="6660" width="14.42578125" customWidth="1"/>
    <col min="6661" max="6661" width="6.5703125" customWidth="1"/>
    <col min="6662" max="6662" width="47.28515625" customWidth="1"/>
    <col min="6663" max="6663" width="15.140625" customWidth="1"/>
    <col min="6915" max="6915" width="36.85546875" customWidth="1"/>
    <col min="6916" max="6916" width="14.42578125" customWidth="1"/>
    <col min="6917" max="6917" width="6.5703125" customWidth="1"/>
    <col min="6918" max="6918" width="47.28515625" customWidth="1"/>
    <col min="6919" max="6919" width="15.140625" customWidth="1"/>
    <col min="7171" max="7171" width="36.85546875" customWidth="1"/>
    <col min="7172" max="7172" width="14.42578125" customWidth="1"/>
    <col min="7173" max="7173" width="6.5703125" customWidth="1"/>
    <col min="7174" max="7174" width="47.28515625" customWidth="1"/>
    <col min="7175" max="7175" width="15.140625" customWidth="1"/>
    <col min="7427" max="7427" width="36.85546875" customWidth="1"/>
    <col min="7428" max="7428" width="14.42578125" customWidth="1"/>
    <col min="7429" max="7429" width="6.5703125" customWidth="1"/>
    <col min="7430" max="7430" width="47.28515625" customWidth="1"/>
    <col min="7431" max="7431" width="15.140625" customWidth="1"/>
    <col min="7683" max="7683" width="36.85546875" customWidth="1"/>
    <col min="7684" max="7684" width="14.42578125" customWidth="1"/>
    <col min="7685" max="7685" width="6.5703125" customWidth="1"/>
    <col min="7686" max="7686" width="47.28515625" customWidth="1"/>
    <col min="7687" max="7687" width="15.140625" customWidth="1"/>
    <col min="7939" max="7939" width="36.85546875" customWidth="1"/>
    <col min="7940" max="7940" width="14.42578125" customWidth="1"/>
    <col min="7941" max="7941" width="6.5703125" customWidth="1"/>
    <col min="7942" max="7942" width="47.28515625" customWidth="1"/>
    <col min="7943" max="7943" width="15.140625" customWidth="1"/>
    <col min="8195" max="8195" width="36.85546875" customWidth="1"/>
    <col min="8196" max="8196" width="14.42578125" customWidth="1"/>
    <col min="8197" max="8197" width="6.5703125" customWidth="1"/>
    <col min="8198" max="8198" width="47.28515625" customWidth="1"/>
    <col min="8199" max="8199" width="15.140625" customWidth="1"/>
    <col min="8451" max="8451" width="36.85546875" customWidth="1"/>
    <col min="8452" max="8452" width="14.42578125" customWidth="1"/>
    <col min="8453" max="8453" width="6.5703125" customWidth="1"/>
    <col min="8454" max="8454" width="47.28515625" customWidth="1"/>
    <col min="8455" max="8455" width="15.140625" customWidth="1"/>
    <col min="8707" max="8707" width="36.85546875" customWidth="1"/>
    <col min="8708" max="8708" width="14.42578125" customWidth="1"/>
    <col min="8709" max="8709" width="6.5703125" customWidth="1"/>
    <col min="8710" max="8710" width="47.28515625" customWidth="1"/>
    <col min="8711" max="8711" width="15.140625" customWidth="1"/>
    <col min="8963" max="8963" width="36.85546875" customWidth="1"/>
    <col min="8964" max="8964" width="14.42578125" customWidth="1"/>
    <col min="8965" max="8965" width="6.5703125" customWidth="1"/>
    <col min="8966" max="8966" width="47.28515625" customWidth="1"/>
    <col min="8967" max="8967" width="15.140625" customWidth="1"/>
    <col min="9219" max="9219" width="36.85546875" customWidth="1"/>
    <col min="9220" max="9220" width="14.42578125" customWidth="1"/>
    <col min="9221" max="9221" width="6.5703125" customWidth="1"/>
    <col min="9222" max="9222" width="47.28515625" customWidth="1"/>
    <col min="9223" max="9223" width="15.140625" customWidth="1"/>
    <col min="9475" max="9475" width="36.85546875" customWidth="1"/>
    <col min="9476" max="9476" width="14.42578125" customWidth="1"/>
    <col min="9477" max="9477" width="6.5703125" customWidth="1"/>
    <col min="9478" max="9478" width="47.28515625" customWidth="1"/>
    <col min="9479" max="9479" width="15.140625" customWidth="1"/>
    <col min="9731" max="9731" width="36.85546875" customWidth="1"/>
    <col min="9732" max="9732" width="14.42578125" customWidth="1"/>
    <col min="9733" max="9733" width="6.5703125" customWidth="1"/>
    <col min="9734" max="9734" width="47.28515625" customWidth="1"/>
    <col min="9735" max="9735" width="15.140625" customWidth="1"/>
    <col min="9987" max="9987" width="36.85546875" customWidth="1"/>
    <col min="9988" max="9988" width="14.42578125" customWidth="1"/>
    <col min="9989" max="9989" width="6.5703125" customWidth="1"/>
    <col min="9990" max="9990" width="47.28515625" customWidth="1"/>
    <col min="9991" max="9991" width="15.140625" customWidth="1"/>
    <col min="10243" max="10243" width="36.85546875" customWidth="1"/>
    <col min="10244" max="10244" width="14.42578125" customWidth="1"/>
    <col min="10245" max="10245" width="6.5703125" customWidth="1"/>
    <col min="10246" max="10246" width="47.28515625" customWidth="1"/>
    <col min="10247" max="10247" width="15.140625" customWidth="1"/>
    <col min="10499" max="10499" width="36.85546875" customWidth="1"/>
    <col min="10500" max="10500" width="14.42578125" customWidth="1"/>
    <col min="10501" max="10501" width="6.5703125" customWidth="1"/>
    <col min="10502" max="10502" width="47.28515625" customWidth="1"/>
    <col min="10503" max="10503" width="15.140625" customWidth="1"/>
    <col min="10755" max="10755" width="36.85546875" customWidth="1"/>
    <col min="10756" max="10756" width="14.42578125" customWidth="1"/>
    <col min="10757" max="10757" width="6.5703125" customWidth="1"/>
    <col min="10758" max="10758" width="47.28515625" customWidth="1"/>
    <col min="10759" max="10759" width="15.140625" customWidth="1"/>
    <col min="11011" max="11011" width="36.85546875" customWidth="1"/>
    <col min="11012" max="11012" width="14.42578125" customWidth="1"/>
    <col min="11013" max="11013" width="6.5703125" customWidth="1"/>
    <col min="11014" max="11014" width="47.28515625" customWidth="1"/>
    <col min="11015" max="11015" width="15.140625" customWidth="1"/>
    <col min="11267" max="11267" width="36.85546875" customWidth="1"/>
    <col min="11268" max="11268" width="14.42578125" customWidth="1"/>
    <col min="11269" max="11269" width="6.5703125" customWidth="1"/>
    <col min="11270" max="11270" width="47.28515625" customWidth="1"/>
    <col min="11271" max="11271" width="15.140625" customWidth="1"/>
    <col min="11523" max="11523" width="36.85546875" customWidth="1"/>
    <col min="11524" max="11524" width="14.42578125" customWidth="1"/>
    <col min="11525" max="11525" width="6.5703125" customWidth="1"/>
    <col min="11526" max="11526" width="47.28515625" customWidth="1"/>
    <col min="11527" max="11527" width="15.140625" customWidth="1"/>
    <col min="11779" max="11779" width="36.85546875" customWidth="1"/>
    <col min="11780" max="11780" width="14.42578125" customWidth="1"/>
    <col min="11781" max="11781" width="6.5703125" customWidth="1"/>
    <col min="11782" max="11782" width="47.28515625" customWidth="1"/>
    <col min="11783" max="11783" width="15.140625" customWidth="1"/>
    <col min="12035" max="12035" width="36.85546875" customWidth="1"/>
    <col min="12036" max="12036" width="14.42578125" customWidth="1"/>
    <col min="12037" max="12037" width="6.5703125" customWidth="1"/>
    <col min="12038" max="12038" width="47.28515625" customWidth="1"/>
    <col min="12039" max="12039" width="15.140625" customWidth="1"/>
    <col min="12291" max="12291" width="36.85546875" customWidth="1"/>
    <col min="12292" max="12292" width="14.42578125" customWidth="1"/>
    <col min="12293" max="12293" width="6.5703125" customWidth="1"/>
    <col min="12294" max="12294" width="47.28515625" customWidth="1"/>
    <col min="12295" max="12295" width="15.140625" customWidth="1"/>
    <col min="12547" max="12547" width="36.85546875" customWidth="1"/>
    <col min="12548" max="12548" width="14.42578125" customWidth="1"/>
    <col min="12549" max="12549" width="6.5703125" customWidth="1"/>
    <col min="12550" max="12550" width="47.28515625" customWidth="1"/>
    <col min="12551" max="12551" width="15.140625" customWidth="1"/>
    <col min="12803" max="12803" width="36.85546875" customWidth="1"/>
    <col min="12804" max="12804" width="14.42578125" customWidth="1"/>
    <col min="12805" max="12805" width="6.5703125" customWidth="1"/>
    <col min="12806" max="12806" width="47.28515625" customWidth="1"/>
    <col min="12807" max="12807" width="15.140625" customWidth="1"/>
    <col min="13059" max="13059" width="36.85546875" customWidth="1"/>
    <col min="13060" max="13060" width="14.42578125" customWidth="1"/>
    <col min="13061" max="13061" width="6.5703125" customWidth="1"/>
    <col min="13062" max="13062" width="47.28515625" customWidth="1"/>
    <col min="13063" max="13063" width="15.140625" customWidth="1"/>
    <col min="13315" max="13315" width="36.85546875" customWidth="1"/>
    <col min="13316" max="13316" width="14.42578125" customWidth="1"/>
    <col min="13317" max="13317" width="6.5703125" customWidth="1"/>
    <col min="13318" max="13318" width="47.28515625" customWidth="1"/>
    <col min="13319" max="13319" width="15.140625" customWidth="1"/>
    <col min="13571" max="13571" width="36.85546875" customWidth="1"/>
    <col min="13572" max="13572" width="14.42578125" customWidth="1"/>
    <col min="13573" max="13573" width="6.5703125" customWidth="1"/>
    <col min="13574" max="13574" width="47.28515625" customWidth="1"/>
    <col min="13575" max="13575" width="15.140625" customWidth="1"/>
    <col min="13827" max="13827" width="36.85546875" customWidth="1"/>
    <col min="13828" max="13828" width="14.42578125" customWidth="1"/>
    <col min="13829" max="13829" width="6.5703125" customWidth="1"/>
    <col min="13830" max="13830" width="47.28515625" customWidth="1"/>
    <col min="13831" max="13831" width="15.140625" customWidth="1"/>
    <col min="14083" max="14083" width="36.85546875" customWidth="1"/>
    <col min="14084" max="14084" width="14.42578125" customWidth="1"/>
    <col min="14085" max="14085" width="6.5703125" customWidth="1"/>
    <col min="14086" max="14086" width="47.28515625" customWidth="1"/>
    <col min="14087" max="14087" width="15.140625" customWidth="1"/>
    <col min="14339" max="14339" width="36.85546875" customWidth="1"/>
    <col min="14340" max="14340" width="14.42578125" customWidth="1"/>
    <col min="14341" max="14341" width="6.5703125" customWidth="1"/>
    <col min="14342" max="14342" width="47.28515625" customWidth="1"/>
    <col min="14343" max="14343" width="15.140625" customWidth="1"/>
    <col min="14595" max="14595" width="36.85546875" customWidth="1"/>
    <col min="14596" max="14596" width="14.42578125" customWidth="1"/>
    <col min="14597" max="14597" width="6.5703125" customWidth="1"/>
    <col min="14598" max="14598" width="47.28515625" customWidth="1"/>
    <col min="14599" max="14599" width="15.140625" customWidth="1"/>
    <col min="14851" max="14851" width="36.85546875" customWidth="1"/>
    <col min="14852" max="14852" width="14.42578125" customWidth="1"/>
    <col min="14853" max="14853" width="6.5703125" customWidth="1"/>
    <col min="14854" max="14854" width="47.28515625" customWidth="1"/>
    <col min="14855" max="14855" width="15.140625" customWidth="1"/>
    <col min="15107" max="15107" width="36.85546875" customWidth="1"/>
    <col min="15108" max="15108" width="14.42578125" customWidth="1"/>
    <col min="15109" max="15109" width="6.5703125" customWidth="1"/>
    <col min="15110" max="15110" width="47.28515625" customWidth="1"/>
    <col min="15111" max="15111" width="15.140625" customWidth="1"/>
    <col min="15363" max="15363" width="36.85546875" customWidth="1"/>
    <col min="15364" max="15364" width="14.42578125" customWidth="1"/>
    <col min="15365" max="15365" width="6.5703125" customWidth="1"/>
    <col min="15366" max="15366" width="47.28515625" customWidth="1"/>
    <col min="15367" max="15367" width="15.140625" customWidth="1"/>
    <col min="15619" max="15619" width="36.85546875" customWidth="1"/>
    <col min="15620" max="15620" width="14.42578125" customWidth="1"/>
    <col min="15621" max="15621" width="6.5703125" customWidth="1"/>
    <col min="15622" max="15622" width="47.28515625" customWidth="1"/>
    <col min="15623" max="15623" width="15.140625" customWidth="1"/>
    <col min="15875" max="15875" width="36.85546875" customWidth="1"/>
    <col min="15876" max="15876" width="14.42578125" customWidth="1"/>
    <col min="15877" max="15877" width="6.5703125" customWidth="1"/>
    <col min="15878" max="15878" width="47.28515625" customWidth="1"/>
    <col min="15879" max="15879" width="15.140625" customWidth="1"/>
    <col min="16131" max="16131" width="36.85546875" customWidth="1"/>
    <col min="16132" max="16132" width="14.42578125" customWidth="1"/>
    <col min="16133" max="16133" width="6.5703125" customWidth="1"/>
    <col min="16134" max="16134" width="47.28515625" customWidth="1"/>
    <col min="16135" max="16135" width="15.140625" customWidth="1"/>
  </cols>
  <sheetData>
    <row r="1" spans="1:7" ht="12" customHeight="1">
      <c r="A1" s="182" t="s">
        <v>287</v>
      </c>
      <c r="F1" s="4"/>
      <c r="G1" s="183" t="s">
        <v>291</v>
      </c>
    </row>
    <row r="2" spans="1:7">
      <c r="A2" s="271" t="s">
        <v>18</v>
      </c>
      <c r="B2" s="271"/>
      <c r="C2" s="271"/>
      <c r="D2" s="271"/>
      <c r="E2" s="271"/>
      <c r="F2" s="271"/>
      <c r="G2" s="271"/>
    </row>
    <row r="3" spans="1:7">
      <c r="A3" s="271">
        <v>2013</v>
      </c>
      <c r="B3" s="271"/>
      <c r="C3" s="271"/>
      <c r="D3" s="271"/>
      <c r="E3" s="271"/>
      <c r="F3" s="271"/>
      <c r="G3" s="271"/>
    </row>
    <row r="4" spans="1:7" ht="12" customHeight="1">
      <c r="A4" s="274"/>
      <c r="B4" s="274"/>
      <c r="C4" s="274"/>
      <c r="E4" s="274"/>
      <c r="F4" s="274"/>
      <c r="G4" s="183" t="s">
        <v>0</v>
      </c>
    </row>
    <row r="5" spans="1:7" ht="14.25" customHeight="1">
      <c r="A5" s="272" t="s">
        <v>52</v>
      </c>
      <c r="B5" s="272"/>
      <c r="C5" s="272"/>
      <c r="D5" s="272"/>
      <c r="E5" s="272" t="s">
        <v>53</v>
      </c>
      <c r="F5" s="272"/>
      <c r="G5" s="272"/>
    </row>
    <row r="6" spans="1:7">
      <c r="A6" s="273" t="s">
        <v>19</v>
      </c>
      <c r="B6" s="273"/>
      <c r="C6" s="273"/>
      <c r="D6" s="184" t="s">
        <v>49</v>
      </c>
      <c r="E6" s="273" t="s">
        <v>19</v>
      </c>
      <c r="F6" s="273"/>
      <c r="G6" s="184" t="s">
        <v>49</v>
      </c>
    </row>
    <row r="7" spans="1:7" ht="12" customHeight="1">
      <c r="A7" s="251" t="s">
        <v>20</v>
      </c>
      <c r="B7" s="251"/>
      <c r="C7" s="251"/>
      <c r="D7" s="88">
        <f>+'5.4. Könyvtár M-F.bev'!G9</f>
        <v>980</v>
      </c>
      <c r="E7" s="251" t="s">
        <v>32</v>
      </c>
      <c r="F7" s="251"/>
      <c r="G7" s="88">
        <f>+'9.4.Könyvtár M-F.kiad.össz.'!E8</f>
        <v>8070</v>
      </c>
    </row>
    <row r="8" spans="1:7" ht="12" customHeight="1">
      <c r="A8" s="267" t="s">
        <v>80</v>
      </c>
      <c r="B8" s="267"/>
      <c r="C8" s="267"/>
      <c r="D8" s="88"/>
      <c r="E8" s="260" t="s">
        <v>47</v>
      </c>
      <c r="F8" s="260"/>
      <c r="G8" s="88">
        <f>+'9.4.Könyvtár M-F.kiad.össz.'!E9</f>
        <v>2128</v>
      </c>
    </row>
    <row r="9" spans="1:7" ht="12" customHeight="1">
      <c r="A9" s="268" t="s">
        <v>106</v>
      </c>
      <c r="B9" s="269"/>
      <c r="C9" s="270"/>
      <c r="D9" s="88"/>
      <c r="E9" s="251" t="s">
        <v>40</v>
      </c>
      <c r="F9" s="251"/>
      <c r="G9" s="88">
        <f>+'9.4.Könyvtár M-F.kiad.össz.'!E10</f>
        <v>5276</v>
      </c>
    </row>
    <row r="10" spans="1:7" ht="12" customHeight="1">
      <c r="A10" s="247" t="s">
        <v>104</v>
      </c>
      <c r="B10" s="263"/>
      <c r="C10" s="248"/>
      <c r="D10" s="88"/>
      <c r="E10" s="251" t="s">
        <v>41</v>
      </c>
      <c r="F10" s="251"/>
      <c r="G10" s="88">
        <f>+'9.4.Könyvtár M-F.kiad.össz.'!E11</f>
        <v>0</v>
      </c>
    </row>
    <row r="11" spans="1:7" ht="12" customHeight="1">
      <c r="A11" s="247" t="s">
        <v>105</v>
      </c>
      <c r="B11" s="263"/>
      <c r="C11" s="248"/>
      <c r="D11" s="88"/>
      <c r="E11" s="251" t="s">
        <v>35</v>
      </c>
      <c r="F11" s="251"/>
      <c r="G11" s="88">
        <f>+'9.4.Könyvtár M-F.kiad.össz.'!E12</f>
        <v>121</v>
      </c>
    </row>
    <row r="12" spans="1:7" ht="12" customHeight="1">
      <c r="A12" s="251" t="s">
        <v>113</v>
      </c>
      <c r="B12" s="251"/>
      <c r="C12" s="251"/>
      <c r="D12" s="88"/>
      <c r="E12" s="252"/>
      <c r="F12" s="253"/>
      <c r="G12" s="88"/>
    </row>
    <row r="13" spans="1:7" ht="12" customHeight="1">
      <c r="A13" s="265" t="s">
        <v>107</v>
      </c>
      <c r="B13" s="265"/>
      <c r="C13" s="265"/>
      <c r="D13" s="88"/>
      <c r="E13" s="247" t="s">
        <v>75</v>
      </c>
      <c r="F13" s="248"/>
      <c r="G13" s="88"/>
    </row>
    <row r="14" spans="1:7" ht="12" customHeight="1">
      <c r="A14" s="266"/>
      <c r="B14" s="266"/>
      <c r="C14" s="266"/>
      <c r="D14" s="88"/>
      <c r="E14" s="247" t="s">
        <v>76</v>
      </c>
      <c r="F14" s="248"/>
      <c r="G14" s="88"/>
    </row>
    <row r="15" spans="1:7" ht="12" customHeight="1">
      <c r="A15" s="264"/>
      <c r="B15" s="264"/>
      <c r="C15" s="264"/>
      <c r="D15" s="88"/>
      <c r="E15" s="252"/>
      <c r="F15" s="253"/>
      <c r="G15" s="88"/>
    </row>
    <row r="16" spans="1:7" ht="12" customHeight="1">
      <c r="A16" s="264"/>
      <c r="B16" s="264"/>
      <c r="C16" s="264"/>
      <c r="D16" s="88"/>
      <c r="E16" s="252"/>
      <c r="F16" s="253"/>
      <c r="G16" s="88"/>
    </row>
    <row r="17" spans="1:7" s="31" customFormat="1" ht="12" customHeight="1">
      <c r="A17" s="254" t="s">
        <v>54</v>
      </c>
      <c r="B17" s="254"/>
      <c r="C17" s="254"/>
      <c r="D17" s="89">
        <f>SUM(D7:D13)</f>
        <v>980</v>
      </c>
      <c r="E17" s="249" t="s">
        <v>55</v>
      </c>
      <c r="F17" s="250"/>
      <c r="G17" s="89">
        <f>SUM(G7:G16)</f>
        <v>15595</v>
      </c>
    </row>
    <row r="18" spans="1:7" ht="12" customHeight="1">
      <c r="A18" s="260" t="s">
        <v>50</v>
      </c>
      <c r="B18" s="260"/>
      <c r="C18" s="260"/>
      <c r="D18" s="88"/>
      <c r="E18" s="247" t="s">
        <v>51</v>
      </c>
      <c r="F18" s="248"/>
      <c r="G18" s="88"/>
    </row>
    <row r="19" spans="1:7" ht="12" customHeight="1">
      <c r="A19" s="260" t="s">
        <v>78</v>
      </c>
      <c r="B19" s="260"/>
      <c r="C19" s="260"/>
      <c r="D19" s="88"/>
      <c r="E19" s="247" t="s">
        <v>79</v>
      </c>
      <c r="F19" s="248"/>
      <c r="G19" s="88"/>
    </row>
    <row r="20" spans="1:7" ht="12" customHeight="1">
      <c r="A20" s="256" t="s">
        <v>112</v>
      </c>
      <c r="B20" s="256"/>
      <c r="C20" s="256"/>
      <c r="D20" s="88">
        <f>+'5.4. Könyvtár M-F.bev'!G26</f>
        <v>14615</v>
      </c>
      <c r="E20" s="257" t="s">
        <v>59</v>
      </c>
      <c r="F20" s="258"/>
      <c r="G20" s="88"/>
    </row>
    <row r="21" spans="1:7" ht="12" customHeight="1">
      <c r="A21" s="251" t="s">
        <v>56</v>
      </c>
      <c r="B21" s="251"/>
      <c r="C21" s="251"/>
      <c r="D21" s="88"/>
      <c r="E21" s="247" t="s">
        <v>58</v>
      </c>
      <c r="F21" s="248"/>
      <c r="G21" s="88"/>
    </row>
    <row r="22" spans="1:7" ht="12" customHeight="1">
      <c r="A22" s="251" t="s">
        <v>57</v>
      </c>
      <c r="B22" s="251"/>
      <c r="C22" s="251"/>
      <c r="D22" s="88"/>
      <c r="E22" s="252"/>
      <c r="F22" s="253"/>
      <c r="G22" s="88"/>
    </row>
    <row r="23" spans="1:7" s="31" customFormat="1" ht="12" customHeight="1">
      <c r="A23" s="254" t="s">
        <v>61</v>
      </c>
      <c r="B23" s="254"/>
      <c r="C23" s="254"/>
      <c r="D23" s="89">
        <f>SUM(D18:D22)</f>
        <v>14615</v>
      </c>
      <c r="E23" s="249" t="s">
        <v>62</v>
      </c>
      <c r="F23" s="250"/>
      <c r="G23" s="89">
        <f>SUM(G18:G22)</f>
        <v>0</v>
      </c>
    </row>
    <row r="24" spans="1:7" ht="12" customHeight="1">
      <c r="A24" s="277"/>
      <c r="B24" s="277"/>
      <c r="C24" s="277"/>
      <c r="D24" s="88"/>
      <c r="E24" s="261"/>
      <c r="F24" s="262"/>
      <c r="G24" s="88"/>
    </row>
    <row r="25" spans="1:7" s="31" customFormat="1" ht="12" customHeight="1">
      <c r="A25" s="254" t="s">
        <v>63</v>
      </c>
      <c r="B25" s="254"/>
      <c r="C25" s="254"/>
      <c r="D25" s="89">
        <f>+D17+D23</f>
        <v>15595</v>
      </c>
      <c r="E25" s="249" t="s">
        <v>64</v>
      </c>
      <c r="F25" s="250"/>
      <c r="G25" s="89">
        <f>+G23+G17</f>
        <v>15595</v>
      </c>
    </row>
    <row r="26" spans="1:7" ht="12" customHeight="1">
      <c r="A26" s="251"/>
      <c r="B26" s="251"/>
      <c r="C26" s="251"/>
      <c r="D26" s="88"/>
      <c r="E26" s="247"/>
      <c r="F26" s="248"/>
      <c r="G26" s="88"/>
    </row>
    <row r="27" spans="1:7" ht="12" customHeight="1">
      <c r="A27" s="251" t="s">
        <v>22</v>
      </c>
      <c r="B27" s="251"/>
      <c r="C27" s="251"/>
      <c r="D27" s="88"/>
      <c r="E27" s="247" t="s">
        <v>42</v>
      </c>
      <c r="F27" s="248"/>
      <c r="G27" s="88"/>
    </row>
    <row r="28" spans="1:7" ht="12" customHeight="1">
      <c r="A28" s="267" t="s">
        <v>121</v>
      </c>
      <c r="B28" s="267"/>
      <c r="C28" s="267"/>
      <c r="D28" s="88"/>
      <c r="E28" s="247" t="s">
        <v>43</v>
      </c>
      <c r="F28" s="248"/>
      <c r="G28" s="88"/>
    </row>
    <row r="29" spans="1:7" ht="12" customHeight="1">
      <c r="A29" s="251" t="s">
        <v>111</v>
      </c>
      <c r="B29" s="251"/>
      <c r="C29" s="251"/>
      <c r="D29" s="88"/>
      <c r="E29" s="247" t="s">
        <v>38</v>
      </c>
      <c r="F29" s="248"/>
      <c r="G29" s="88"/>
    </row>
    <row r="30" spans="1:7" ht="12" customHeight="1">
      <c r="A30" s="251" t="s">
        <v>23</v>
      </c>
      <c r="B30" s="251"/>
      <c r="C30" s="251"/>
      <c r="D30" s="88"/>
      <c r="E30" s="247"/>
      <c r="F30" s="248"/>
      <c r="G30" s="88"/>
    </row>
    <row r="31" spans="1:7" ht="12" customHeight="1">
      <c r="A31" s="251"/>
      <c r="B31" s="251"/>
      <c r="C31" s="251"/>
      <c r="D31" s="88"/>
      <c r="E31" s="247" t="s">
        <v>168</v>
      </c>
      <c r="F31" s="248"/>
      <c r="G31" s="88"/>
    </row>
    <row r="32" spans="1:7" ht="12" customHeight="1">
      <c r="A32" s="251"/>
      <c r="B32" s="251"/>
      <c r="C32" s="251"/>
      <c r="D32" s="88"/>
      <c r="E32" s="247" t="s">
        <v>77</v>
      </c>
      <c r="F32" s="248"/>
      <c r="G32" s="88"/>
    </row>
    <row r="33" spans="1:7" ht="12" customHeight="1">
      <c r="A33" s="264"/>
      <c r="B33" s="264"/>
      <c r="C33" s="264"/>
      <c r="D33" s="88"/>
      <c r="E33" s="252"/>
      <c r="F33" s="253"/>
      <c r="G33" s="88"/>
    </row>
    <row r="34" spans="1:7" ht="12" customHeight="1">
      <c r="A34" s="251"/>
      <c r="B34" s="251"/>
      <c r="C34" s="251"/>
      <c r="D34" s="88"/>
      <c r="E34" s="247"/>
      <c r="F34" s="248"/>
      <c r="G34" s="88"/>
    </row>
    <row r="35" spans="1:7" s="31" customFormat="1" ht="12" customHeight="1">
      <c r="A35" s="254" t="s">
        <v>65</v>
      </c>
      <c r="B35" s="254"/>
      <c r="C35" s="254"/>
      <c r="D35" s="89">
        <f>SUM(D27:D30)</f>
        <v>0</v>
      </c>
      <c r="E35" s="249" t="s">
        <v>66</v>
      </c>
      <c r="F35" s="250"/>
      <c r="G35" s="89">
        <f>SUM(G27:G32)</f>
        <v>0</v>
      </c>
    </row>
    <row r="36" spans="1:7" ht="12" customHeight="1">
      <c r="A36" s="260" t="s">
        <v>50</v>
      </c>
      <c r="B36" s="260"/>
      <c r="C36" s="260"/>
      <c r="D36" s="88"/>
      <c r="E36" s="247" t="s">
        <v>51</v>
      </c>
      <c r="F36" s="248"/>
      <c r="G36" s="88"/>
    </row>
    <row r="37" spans="1:7" ht="12" customHeight="1">
      <c r="A37" s="260" t="s">
        <v>78</v>
      </c>
      <c r="B37" s="260"/>
      <c r="C37" s="260"/>
      <c r="D37" s="88"/>
      <c r="E37" s="268" t="s">
        <v>67</v>
      </c>
      <c r="F37" s="270"/>
      <c r="G37" s="88"/>
    </row>
    <row r="38" spans="1:7" ht="12" customHeight="1">
      <c r="A38" s="256" t="s">
        <v>112</v>
      </c>
      <c r="B38" s="256"/>
      <c r="C38" s="256"/>
      <c r="D38" s="88"/>
      <c r="E38" s="257" t="s">
        <v>59</v>
      </c>
      <c r="F38" s="258"/>
      <c r="G38" s="88"/>
    </row>
    <row r="39" spans="1:7" ht="12" customHeight="1">
      <c r="A39" s="251" t="s">
        <v>56</v>
      </c>
      <c r="B39" s="251"/>
      <c r="C39" s="251"/>
      <c r="D39" s="185"/>
      <c r="E39" s="247" t="s">
        <v>68</v>
      </c>
      <c r="F39" s="248"/>
      <c r="G39" s="88"/>
    </row>
    <row r="40" spans="1:7" ht="12" customHeight="1">
      <c r="A40" s="251" t="s">
        <v>86</v>
      </c>
      <c r="B40" s="251"/>
      <c r="C40" s="251"/>
      <c r="D40" s="88"/>
      <c r="E40" s="247" t="s">
        <v>60</v>
      </c>
      <c r="F40" s="248"/>
      <c r="G40" s="88"/>
    </row>
    <row r="41" spans="1:7" s="31" customFormat="1" ht="12" customHeight="1">
      <c r="A41" s="254" t="s">
        <v>69</v>
      </c>
      <c r="B41" s="254"/>
      <c r="C41" s="254"/>
      <c r="D41" s="89">
        <f>SUM(D36:D40)</f>
        <v>0</v>
      </c>
      <c r="E41" s="249" t="s">
        <v>70</v>
      </c>
      <c r="F41" s="250"/>
      <c r="G41" s="89">
        <f>SUM(G36:G40)</f>
        <v>0</v>
      </c>
    </row>
    <row r="42" spans="1:7" ht="12" customHeight="1">
      <c r="A42" s="259"/>
      <c r="B42" s="259"/>
      <c r="C42" s="259"/>
      <c r="D42" s="88"/>
      <c r="E42" s="42"/>
      <c r="F42" s="43"/>
      <c r="G42" s="88"/>
    </row>
    <row r="43" spans="1:7" s="31" customFormat="1" ht="12" customHeight="1">
      <c r="A43" s="254" t="s">
        <v>71</v>
      </c>
      <c r="B43" s="254"/>
      <c r="C43" s="254"/>
      <c r="D43" s="89">
        <f>+D35+D41</f>
        <v>0</v>
      </c>
      <c r="E43" s="249" t="s">
        <v>72</v>
      </c>
      <c r="F43" s="250"/>
      <c r="G43" s="89">
        <f>+G35+G41</f>
        <v>0</v>
      </c>
    </row>
    <row r="44" spans="1:7" ht="12" customHeight="1">
      <c r="A44" s="256"/>
      <c r="B44" s="256"/>
      <c r="C44" s="256"/>
      <c r="D44" s="88"/>
      <c r="E44" s="252"/>
      <c r="F44" s="253"/>
      <c r="G44" s="88"/>
    </row>
    <row r="45" spans="1:7" s="31" customFormat="1" ht="12.75" customHeight="1">
      <c r="A45" s="255" t="s">
        <v>73</v>
      </c>
      <c r="B45" s="255"/>
      <c r="C45" s="255"/>
      <c r="D45" s="89">
        <f>+D25+D43</f>
        <v>15595</v>
      </c>
      <c r="E45" s="255" t="s">
        <v>74</v>
      </c>
      <c r="F45" s="255"/>
      <c r="G45" s="89">
        <f>+G43+G25</f>
        <v>15595</v>
      </c>
    </row>
  </sheetData>
  <mergeCells count="85">
    <mergeCell ref="A45:C45"/>
    <mergeCell ref="E45:F45"/>
    <mergeCell ref="A39:C39"/>
    <mergeCell ref="E39:F39"/>
    <mergeCell ref="A40:C40"/>
    <mergeCell ref="E40:F40"/>
    <mergeCell ref="A41:C41"/>
    <mergeCell ref="E41:F41"/>
    <mergeCell ref="A42:C42"/>
    <mergeCell ref="A43:C43"/>
    <mergeCell ref="E43:F43"/>
    <mergeCell ref="A44:C44"/>
    <mergeCell ref="E44:F44"/>
    <mergeCell ref="A36:C36"/>
    <mergeCell ref="E36:F36"/>
    <mergeCell ref="A37:C37"/>
    <mergeCell ref="E37:F37"/>
    <mergeCell ref="A38:C38"/>
    <mergeCell ref="E38:F38"/>
    <mergeCell ref="A33:C33"/>
    <mergeCell ref="E33:F33"/>
    <mergeCell ref="A34:C34"/>
    <mergeCell ref="E34:F34"/>
    <mergeCell ref="A35:C35"/>
    <mergeCell ref="E35:F35"/>
    <mergeCell ref="A30:C30"/>
    <mergeCell ref="E30:F30"/>
    <mergeCell ref="A31:C31"/>
    <mergeCell ref="E31:F31"/>
    <mergeCell ref="A32:C32"/>
    <mergeCell ref="E32:F32"/>
    <mergeCell ref="A27:C27"/>
    <mergeCell ref="E27:F27"/>
    <mergeCell ref="A28:C28"/>
    <mergeCell ref="E28:F28"/>
    <mergeCell ref="A29:C29"/>
    <mergeCell ref="E29:F29"/>
    <mergeCell ref="A24:C24"/>
    <mergeCell ref="E24:F24"/>
    <mergeCell ref="A25:C25"/>
    <mergeCell ref="E25:F25"/>
    <mergeCell ref="A26:C26"/>
    <mergeCell ref="E26:F26"/>
    <mergeCell ref="A21:C21"/>
    <mergeCell ref="E21:F21"/>
    <mergeCell ref="A22:C22"/>
    <mergeCell ref="E22:F22"/>
    <mergeCell ref="A23:C23"/>
    <mergeCell ref="E23:F23"/>
    <mergeCell ref="A18:C18"/>
    <mergeCell ref="E18:F18"/>
    <mergeCell ref="A19:C19"/>
    <mergeCell ref="E19:F19"/>
    <mergeCell ref="A20:C20"/>
    <mergeCell ref="E20:F20"/>
    <mergeCell ref="A15:C15"/>
    <mergeCell ref="E15:F15"/>
    <mergeCell ref="A16:C16"/>
    <mergeCell ref="E16:F16"/>
    <mergeCell ref="A17:C17"/>
    <mergeCell ref="E17:F17"/>
    <mergeCell ref="A12:C12"/>
    <mergeCell ref="E12:F12"/>
    <mergeCell ref="A13:C13"/>
    <mergeCell ref="E13:F13"/>
    <mergeCell ref="A14:C14"/>
    <mergeCell ref="E14:F14"/>
    <mergeCell ref="A9:C9"/>
    <mergeCell ref="E9:F9"/>
    <mergeCell ref="A10:C10"/>
    <mergeCell ref="E10:F10"/>
    <mergeCell ref="A11:C11"/>
    <mergeCell ref="E11:F11"/>
    <mergeCell ref="A6:C6"/>
    <mergeCell ref="E6:F6"/>
    <mergeCell ref="A7:C7"/>
    <mergeCell ref="E7:F7"/>
    <mergeCell ref="A8:C8"/>
    <mergeCell ref="E8:F8"/>
    <mergeCell ref="A2:G2"/>
    <mergeCell ref="A3:G3"/>
    <mergeCell ref="A4:C4"/>
    <mergeCell ref="E4:F4"/>
    <mergeCell ref="A5:D5"/>
    <mergeCell ref="E5:G5"/>
  </mergeCells>
  <printOptions horizontalCentered="1"/>
  <pageMargins left="0.59055118110236227" right="0.43307086614173229" top="0.19685039370078741" bottom="0.27559055118110237" header="0.47244094488188981" footer="0.27559055118110237"/>
  <pageSetup paperSize="9" orientation="landscape" horizontalDpi="300" verticalDpi="300" r:id="rId1"/>
  <headerFooter alignWithMargins="0">
    <oddFooter>&amp;LVeresegyház, 2013. Február 07.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G45"/>
  <sheetViews>
    <sheetView zoomScaleNormal="100" workbookViewId="0">
      <selection activeCell="F53" sqref="F53"/>
    </sheetView>
  </sheetViews>
  <sheetFormatPr defaultRowHeight="12.75"/>
  <cols>
    <col min="3" max="3" width="36.85546875" customWidth="1"/>
    <col min="4" max="4" width="14.42578125" style="93" customWidth="1"/>
    <col min="5" max="5" width="6.5703125" customWidth="1"/>
    <col min="6" max="6" width="47.28515625" customWidth="1"/>
    <col min="7" max="7" width="15.140625" style="93" customWidth="1"/>
    <col min="259" max="259" width="36.85546875" customWidth="1"/>
    <col min="260" max="260" width="14.42578125" customWidth="1"/>
    <col min="261" max="261" width="6.5703125" customWidth="1"/>
    <col min="262" max="262" width="47.28515625" customWidth="1"/>
    <col min="263" max="263" width="15.140625" customWidth="1"/>
    <col min="515" max="515" width="36.85546875" customWidth="1"/>
    <col min="516" max="516" width="14.42578125" customWidth="1"/>
    <col min="517" max="517" width="6.5703125" customWidth="1"/>
    <col min="518" max="518" width="47.28515625" customWidth="1"/>
    <col min="519" max="519" width="15.140625" customWidth="1"/>
    <col min="771" max="771" width="36.85546875" customWidth="1"/>
    <col min="772" max="772" width="14.42578125" customWidth="1"/>
    <col min="773" max="773" width="6.5703125" customWidth="1"/>
    <col min="774" max="774" width="47.28515625" customWidth="1"/>
    <col min="775" max="775" width="15.140625" customWidth="1"/>
    <col min="1027" max="1027" width="36.85546875" customWidth="1"/>
    <col min="1028" max="1028" width="14.42578125" customWidth="1"/>
    <col min="1029" max="1029" width="6.5703125" customWidth="1"/>
    <col min="1030" max="1030" width="47.28515625" customWidth="1"/>
    <col min="1031" max="1031" width="15.140625" customWidth="1"/>
    <col min="1283" max="1283" width="36.85546875" customWidth="1"/>
    <col min="1284" max="1284" width="14.42578125" customWidth="1"/>
    <col min="1285" max="1285" width="6.5703125" customWidth="1"/>
    <col min="1286" max="1286" width="47.28515625" customWidth="1"/>
    <col min="1287" max="1287" width="15.140625" customWidth="1"/>
    <col min="1539" max="1539" width="36.85546875" customWidth="1"/>
    <col min="1540" max="1540" width="14.42578125" customWidth="1"/>
    <col min="1541" max="1541" width="6.5703125" customWidth="1"/>
    <col min="1542" max="1542" width="47.28515625" customWidth="1"/>
    <col min="1543" max="1543" width="15.140625" customWidth="1"/>
    <col min="1795" max="1795" width="36.85546875" customWidth="1"/>
    <col min="1796" max="1796" width="14.42578125" customWidth="1"/>
    <col min="1797" max="1797" width="6.5703125" customWidth="1"/>
    <col min="1798" max="1798" width="47.28515625" customWidth="1"/>
    <col min="1799" max="1799" width="15.140625" customWidth="1"/>
    <col min="2051" max="2051" width="36.85546875" customWidth="1"/>
    <col min="2052" max="2052" width="14.42578125" customWidth="1"/>
    <col min="2053" max="2053" width="6.5703125" customWidth="1"/>
    <col min="2054" max="2054" width="47.28515625" customWidth="1"/>
    <col min="2055" max="2055" width="15.140625" customWidth="1"/>
    <col min="2307" max="2307" width="36.85546875" customWidth="1"/>
    <col min="2308" max="2308" width="14.42578125" customWidth="1"/>
    <col min="2309" max="2309" width="6.5703125" customWidth="1"/>
    <col min="2310" max="2310" width="47.28515625" customWidth="1"/>
    <col min="2311" max="2311" width="15.140625" customWidth="1"/>
    <col min="2563" max="2563" width="36.85546875" customWidth="1"/>
    <col min="2564" max="2564" width="14.42578125" customWidth="1"/>
    <col min="2565" max="2565" width="6.5703125" customWidth="1"/>
    <col min="2566" max="2566" width="47.28515625" customWidth="1"/>
    <col min="2567" max="2567" width="15.140625" customWidth="1"/>
    <col min="2819" max="2819" width="36.85546875" customWidth="1"/>
    <col min="2820" max="2820" width="14.42578125" customWidth="1"/>
    <col min="2821" max="2821" width="6.5703125" customWidth="1"/>
    <col min="2822" max="2822" width="47.28515625" customWidth="1"/>
    <col min="2823" max="2823" width="15.140625" customWidth="1"/>
    <col min="3075" max="3075" width="36.85546875" customWidth="1"/>
    <col min="3076" max="3076" width="14.42578125" customWidth="1"/>
    <col min="3077" max="3077" width="6.5703125" customWidth="1"/>
    <col min="3078" max="3078" width="47.28515625" customWidth="1"/>
    <col min="3079" max="3079" width="15.140625" customWidth="1"/>
    <col min="3331" max="3331" width="36.85546875" customWidth="1"/>
    <col min="3332" max="3332" width="14.42578125" customWidth="1"/>
    <col min="3333" max="3333" width="6.5703125" customWidth="1"/>
    <col min="3334" max="3334" width="47.28515625" customWidth="1"/>
    <col min="3335" max="3335" width="15.140625" customWidth="1"/>
    <col min="3587" max="3587" width="36.85546875" customWidth="1"/>
    <col min="3588" max="3588" width="14.42578125" customWidth="1"/>
    <col min="3589" max="3589" width="6.5703125" customWidth="1"/>
    <col min="3590" max="3590" width="47.28515625" customWidth="1"/>
    <col min="3591" max="3591" width="15.140625" customWidth="1"/>
    <col min="3843" max="3843" width="36.85546875" customWidth="1"/>
    <col min="3844" max="3844" width="14.42578125" customWidth="1"/>
    <col min="3845" max="3845" width="6.5703125" customWidth="1"/>
    <col min="3846" max="3846" width="47.28515625" customWidth="1"/>
    <col min="3847" max="3847" width="15.140625" customWidth="1"/>
    <col min="4099" max="4099" width="36.85546875" customWidth="1"/>
    <col min="4100" max="4100" width="14.42578125" customWidth="1"/>
    <col min="4101" max="4101" width="6.5703125" customWidth="1"/>
    <col min="4102" max="4102" width="47.28515625" customWidth="1"/>
    <col min="4103" max="4103" width="15.140625" customWidth="1"/>
    <col min="4355" max="4355" width="36.85546875" customWidth="1"/>
    <col min="4356" max="4356" width="14.42578125" customWidth="1"/>
    <col min="4357" max="4357" width="6.5703125" customWidth="1"/>
    <col min="4358" max="4358" width="47.28515625" customWidth="1"/>
    <col min="4359" max="4359" width="15.140625" customWidth="1"/>
    <col min="4611" max="4611" width="36.85546875" customWidth="1"/>
    <col min="4612" max="4612" width="14.42578125" customWidth="1"/>
    <col min="4613" max="4613" width="6.5703125" customWidth="1"/>
    <col min="4614" max="4614" width="47.28515625" customWidth="1"/>
    <col min="4615" max="4615" width="15.140625" customWidth="1"/>
    <col min="4867" max="4867" width="36.85546875" customWidth="1"/>
    <col min="4868" max="4868" width="14.42578125" customWidth="1"/>
    <col min="4869" max="4869" width="6.5703125" customWidth="1"/>
    <col min="4870" max="4870" width="47.28515625" customWidth="1"/>
    <col min="4871" max="4871" width="15.140625" customWidth="1"/>
    <col min="5123" max="5123" width="36.85546875" customWidth="1"/>
    <col min="5124" max="5124" width="14.42578125" customWidth="1"/>
    <col min="5125" max="5125" width="6.5703125" customWidth="1"/>
    <col min="5126" max="5126" width="47.28515625" customWidth="1"/>
    <col min="5127" max="5127" width="15.140625" customWidth="1"/>
    <col min="5379" max="5379" width="36.85546875" customWidth="1"/>
    <col min="5380" max="5380" width="14.42578125" customWidth="1"/>
    <col min="5381" max="5381" width="6.5703125" customWidth="1"/>
    <col min="5382" max="5382" width="47.28515625" customWidth="1"/>
    <col min="5383" max="5383" width="15.140625" customWidth="1"/>
    <col min="5635" max="5635" width="36.85546875" customWidth="1"/>
    <col min="5636" max="5636" width="14.42578125" customWidth="1"/>
    <col min="5637" max="5637" width="6.5703125" customWidth="1"/>
    <col min="5638" max="5638" width="47.28515625" customWidth="1"/>
    <col min="5639" max="5639" width="15.140625" customWidth="1"/>
    <col min="5891" max="5891" width="36.85546875" customWidth="1"/>
    <col min="5892" max="5892" width="14.42578125" customWidth="1"/>
    <col min="5893" max="5893" width="6.5703125" customWidth="1"/>
    <col min="5894" max="5894" width="47.28515625" customWidth="1"/>
    <col min="5895" max="5895" width="15.140625" customWidth="1"/>
    <col min="6147" max="6147" width="36.85546875" customWidth="1"/>
    <col min="6148" max="6148" width="14.42578125" customWidth="1"/>
    <col min="6149" max="6149" width="6.5703125" customWidth="1"/>
    <col min="6150" max="6150" width="47.28515625" customWidth="1"/>
    <col min="6151" max="6151" width="15.140625" customWidth="1"/>
    <col min="6403" max="6403" width="36.85546875" customWidth="1"/>
    <col min="6404" max="6404" width="14.42578125" customWidth="1"/>
    <col min="6405" max="6405" width="6.5703125" customWidth="1"/>
    <col min="6406" max="6406" width="47.28515625" customWidth="1"/>
    <col min="6407" max="6407" width="15.140625" customWidth="1"/>
    <col min="6659" max="6659" width="36.85546875" customWidth="1"/>
    <col min="6660" max="6660" width="14.42578125" customWidth="1"/>
    <col min="6661" max="6661" width="6.5703125" customWidth="1"/>
    <col min="6662" max="6662" width="47.28515625" customWidth="1"/>
    <col min="6663" max="6663" width="15.140625" customWidth="1"/>
    <col min="6915" max="6915" width="36.85546875" customWidth="1"/>
    <col min="6916" max="6916" width="14.42578125" customWidth="1"/>
    <col min="6917" max="6917" width="6.5703125" customWidth="1"/>
    <col min="6918" max="6918" width="47.28515625" customWidth="1"/>
    <col min="6919" max="6919" width="15.140625" customWidth="1"/>
    <col min="7171" max="7171" width="36.85546875" customWidth="1"/>
    <col min="7172" max="7172" width="14.42578125" customWidth="1"/>
    <col min="7173" max="7173" width="6.5703125" customWidth="1"/>
    <col min="7174" max="7174" width="47.28515625" customWidth="1"/>
    <col min="7175" max="7175" width="15.140625" customWidth="1"/>
    <col min="7427" max="7427" width="36.85546875" customWidth="1"/>
    <col min="7428" max="7428" width="14.42578125" customWidth="1"/>
    <col min="7429" max="7429" width="6.5703125" customWidth="1"/>
    <col min="7430" max="7430" width="47.28515625" customWidth="1"/>
    <col min="7431" max="7431" width="15.140625" customWidth="1"/>
    <col min="7683" max="7683" width="36.85546875" customWidth="1"/>
    <col min="7684" max="7684" width="14.42578125" customWidth="1"/>
    <col min="7685" max="7685" width="6.5703125" customWidth="1"/>
    <col min="7686" max="7686" width="47.28515625" customWidth="1"/>
    <col min="7687" max="7687" width="15.140625" customWidth="1"/>
    <col min="7939" max="7939" width="36.85546875" customWidth="1"/>
    <col min="7940" max="7940" width="14.42578125" customWidth="1"/>
    <col min="7941" max="7941" width="6.5703125" customWidth="1"/>
    <col min="7942" max="7942" width="47.28515625" customWidth="1"/>
    <col min="7943" max="7943" width="15.140625" customWidth="1"/>
    <col min="8195" max="8195" width="36.85546875" customWidth="1"/>
    <col min="8196" max="8196" width="14.42578125" customWidth="1"/>
    <col min="8197" max="8197" width="6.5703125" customWidth="1"/>
    <col min="8198" max="8198" width="47.28515625" customWidth="1"/>
    <col min="8199" max="8199" width="15.140625" customWidth="1"/>
    <col min="8451" max="8451" width="36.85546875" customWidth="1"/>
    <col min="8452" max="8452" width="14.42578125" customWidth="1"/>
    <col min="8453" max="8453" width="6.5703125" customWidth="1"/>
    <col min="8454" max="8454" width="47.28515625" customWidth="1"/>
    <col min="8455" max="8455" width="15.140625" customWidth="1"/>
    <col min="8707" max="8707" width="36.85546875" customWidth="1"/>
    <col min="8708" max="8708" width="14.42578125" customWidth="1"/>
    <col min="8709" max="8709" width="6.5703125" customWidth="1"/>
    <col min="8710" max="8710" width="47.28515625" customWidth="1"/>
    <col min="8711" max="8711" width="15.140625" customWidth="1"/>
    <col min="8963" max="8963" width="36.85546875" customWidth="1"/>
    <col min="8964" max="8964" width="14.42578125" customWidth="1"/>
    <col min="8965" max="8965" width="6.5703125" customWidth="1"/>
    <col min="8966" max="8966" width="47.28515625" customWidth="1"/>
    <col min="8967" max="8967" width="15.140625" customWidth="1"/>
    <col min="9219" max="9219" width="36.85546875" customWidth="1"/>
    <col min="9220" max="9220" width="14.42578125" customWidth="1"/>
    <col min="9221" max="9221" width="6.5703125" customWidth="1"/>
    <col min="9222" max="9222" width="47.28515625" customWidth="1"/>
    <col min="9223" max="9223" width="15.140625" customWidth="1"/>
    <col min="9475" max="9475" width="36.85546875" customWidth="1"/>
    <col min="9476" max="9476" width="14.42578125" customWidth="1"/>
    <col min="9477" max="9477" width="6.5703125" customWidth="1"/>
    <col min="9478" max="9478" width="47.28515625" customWidth="1"/>
    <col min="9479" max="9479" width="15.140625" customWidth="1"/>
    <col min="9731" max="9731" width="36.85546875" customWidth="1"/>
    <col min="9732" max="9732" width="14.42578125" customWidth="1"/>
    <col min="9733" max="9733" width="6.5703125" customWidth="1"/>
    <col min="9734" max="9734" width="47.28515625" customWidth="1"/>
    <col min="9735" max="9735" width="15.140625" customWidth="1"/>
    <col min="9987" max="9987" width="36.85546875" customWidth="1"/>
    <col min="9988" max="9988" width="14.42578125" customWidth="1"/>
    <col min="9989" max="9989" width="6.5703125" customWidth="1"/>
    <col min="9990" max="9990" width="47.28515625" customWidth="1"/>
    <col min="9991" max="9991" width="15.140625" customWidth="1"/>
    <col min="10243" max="10243" width="36.85546875" customWidth="1"/>
    <col min="10244" max="10244" width="14.42578125" customWidth="1"/>
    <col min="10245" max="10245" width="6.5703125" customWidth="1"/>
    <col min="10246" max="10246" width="47.28515625" customWidth="1"/>
    <col min="10247" max="10247" width="15.140625" customWidth="1"/>
    <col min="10499" max="10499" width="36.85546875" customWidth="1"/>
    <col min="10500" max="10500" width="14.42578125" customWidth="1"/>
    <col min="10501" max="10501" width="6.5703125" customWidth="1"/>
    <col min="10502" max="10502" width="47.28515625" customWidth="1"/>
    <col min="10503" max="10503" width="15.140625" customWidth="1"/>
    <col min="10755" max="10755" width="36.85546875" customWidth="1"/>
    <col min="10756" max="10756" width="14.42578125" customWidth="1"/>
    <col min="10757" max="10757" width="6.5703125" customWidth="1"/>
    <col min="10758" max="10758" width="47.28515625" customWidth="1"/>
    <col min="10759" max="10759" width="15.140625" customWidth="1"/>
    <col min="11011" max="11011" width="36.85546875" customWidth="1"/>
    <col min="11012" max="11012" width="14.42578125" customWidth="1"/>
    <col min="11013" max="11013" width="6.5703125" customWidth="1"/>
    <col min="11014" max="11014" width="47.28515625" customWidth="1"/>
    <col min="11015" max="11015" width="15.140625" customWidth="1"/>
    <col min="11267" max="11267" width="36.85546875" customWidth="1"/>
    <col min="11268" max="11268" width="14.42578125" customWidth="1"/>
    <col min="11269" max="11269" width="6.5703125" customWidth="1"/>
    <col min="11270" max="11270" width="47.28515625" customWidth="1"/>
    <col min="11271" max="11271" width="15.140625" customWidth="1"/>
    <col min="11523" max="11523" width="36.85546875" customWidth="1"/>
    <col min="11524" max="11524" width="14.42578125" customWidth="1"/>
    <col min="11525" max="11525" width="6.5703125" customWidth="1"/>
    <col min="11526" max="11526" width="47.28515625" customWidth="1"/>
    <col min="11527" max="11527" width="15.140625" customWidth="1"/>
    <col min="11779" max="11779" width="36.85546875" customWidth="1"/>
    <col min="11780" max="11780" width="14.42578125" customWidth="1"/>
    <col min="11781" max="11781" width="6.5703125" customWidth="1"/>
    <col min="11782" max="11782" width="47.28515625" customWidth="1"/>
    <col min="11783" max="11783" width="15.140625" customWidth="1"/>
    <col min="12035" max="12035" width="36.85546875" customWidth="1"/>
    <col min="12036" max="12036" width="14.42578125" customWidth="1"/>
    <col min="12037" max="12037" width="6.5703125" customWidth="1"/>
    <col min="12038" max="12038" width="47.28515625" customWidth="1"/>
    <col min="12039" max="12039" width="15.140625" customWidth="1"/>
    <col min="12291" max="12291" width="36.85546875" customWidth="1"/>
    <col min="12292" max="12292" width="14.42578125" customWidth="1"/>
    <col min="12293" max="12293" width="6.5703125" customWidth="1"/>
    <col min="12294" max="12294" width="47.28515625" customWidth="1"/>
    <col min="12295" max="12295" width="15.140625" customWidth="1"/>
    <col min="12547" max="12547" width="36.85546875" customWidth="1"/>
    <col min="12548" max="12548" width="14.42578125" customWidth="1"/>
    <col min="12549" max="12549" width="6.5703125" customWidth="1"/>
    <col min="12550" max="12550" width="47.28515625" customWidth="1"/>
    <col min="12551" max="12551" width="15.140625" customWidth="1"/>
    <col min="12803" max="12803" width="36.85546875" customWidth="1"/>
    <col min="12804" max="12804" width="14.42578125" customWidth="1"/>
    <col min="12805" max="12805" width="6.5703125" customWidth="1"/>
    <col min="12806" max="12806" width="47.28515625" customWidth="1"/>
    <col min="12807" max="12807" width="15.140625" customWidth="1"/>
    <col min="13059" max="13059" width="36.85546875" customWidth="1"/>
    <col min="13060" max="13060" width="14.42578125" customWidth="1"/>
    <col min="13061" max="13061" width="6.5703125" customWidth="1"/>
    <col min="13062" max="13062" width="47.28515625" customWidth="1"/>
    <col min="13063" max="13063" width="15.140625" customWidth="1"/>
    <col min="13315" max="13315" width="36.85546875" customWidth="1"/>
    <col min="13316" max="13316" width="14.42578125" customWidth="1"/>
    <col min="13317" max="13317" width="6.5703125" customWidth="1"/>
    <col min="13318" max="13318" width="47.28515625" customWidth="1"/>
    <col min="13319" max="13319" width="15.140625" customWidth="1"/>
    <col min="13571" max="13571" width="36.85546875" customWidth="1"/>
    <col min="13572" max="13572" width="14.42578125" customWidth="1"/>
    <col min="13573" max="13573" width="6.5703125" customWidth="1"/>
    <col min="13574" max="13574" width="47.28515625" customWidth="1"/>
    <col min="13575" max="13575" width="15.140625" customWidth="1"/>
    <col min="13827" max="13827" width="36.85546875" customWidth="1"/>
    <col min="13828" max="13828" width="14.42578125" customWidth="1"/>
    <col min="13829" max="13829" width="6.5703125" customWidth="1"/>
    <col min="13830" max="13830" width="47.28515625" customWidth="1"/>
    <col min="13831" max="13831" width="15.140625" customWidth="1"/>
    <col min="14083" max="14083" width="36.85546875" customWidth="1"/>
    <col min="14084" max="14084" width="14.42578125" customWidth="1"/>
    <col min="14085" max="14085" width="6.5703125" customWidth="1"/>
    <col min="14086" max="14086" width="47.28515625" customWidth="1"/>
    <col min="14087" max="14087" width="15.140625" customWidth="1"/>
    <col min="14339" max="14339" width="36.85546875" customWidth="1"/>
    <col min="14340" max="14340" width="14.42578125" customWidth="1"/>
    <col min="14341" max="14341" width="6.5703125" customWidth="1"/>
    <col min="14342" max="14342" width="47.28515625" customWidth="1"/>
    <col min="14343" max="14343" width="15.140625" customWidth="1"/>
    <col min="14595" max="14595" width="36.85546875" customWidth="1"/>
    <col min="14596" max="14596" width="14.42578125" customWidth="1"/>
    <col min="14597" max="14597" width="6.5703125" customWidth="1"/>
    <col min="14598" max="14598" width="47.28515625" customWidth="1"/>
    <col min="14599" max="14599" width="15.140625" customWidth="1"/>
    <col min="14851" max="14851" width="36.85546875" customWidth="1"/>
    <col min="14852" max="14852" width="14.42578125" customWidth="1"/>
    <col min="14853" max="14853" width="6.5703125" customWidth="1"/>
    <col min="14854" max="14854" width="47.28515625" customWidth="1"/>
    <col min="14855" max="14855" width="15.140625" customWidth="1"/>
    <col min="15107" max="15107" width="36.85546875" customWidth="1"/>
    <col min="15108" max="15108" width="14.42578125" customWidth="1"/>
    <col min="15109" max="15109" width="6.5703125" customWidth="1"/>
    <col min="15110" max="15110" width="47.28515625" customWidth="1"/>
    <col min="15111" max="15111" width="15.140625" customWidth="1"/>
    <col min="15363" max="15363" width="36.85546875" customWidth="1"/>
    <col min="15364" max="15364" width="14.42578125" customWidth="1"/>
    <col min="15365" max="15365" width="6.5703125" customWidth="1"/>
    <col min="15366" max="15366" width="47.28515625" customWidth="1"/>
    <col min="15367" max="15367" width="15.140625" customWidth="1"/>
    <col min="15619" max="15619" width="36.85546875" customWidth="1"/>
    <col min="15620" max="15620" width="14.42578125" customWidth="1"/>
    <col min="15621" max="15621" width="6.5703125" customWidth="1"/>
    <col min="15622" max="15622" width="47.28515625" customWidth="1"/>
    <col min="15623" max="15623" width="15.140625" customWidth="1"/>
    <col min="15875" max="15875" width="36.85546875" customWidth="1"/>
    <col min="15876" max="15876" width="14.42578125" customWidth="1"/>
    <col min="15877" max="15877" width="6.5703125" customWidth="1"/>
    <col min="15878" max="15878" width="47.28515625" customWidth="1"/>
    <col min="15879" max="15879" width="15.140625" customWidth="1"/>
    <col min="16131" max="16131" width="36.85546875" customWidth="1"/>
    <col min="16132" max="16132" width="14.42578125" customWidth="1"/>
    <col min="16133" max="16133" width="6.5703125" customWidth="1"/>
    <col min="16134" max="16134" width="47.28515625" customWidth="1"/>
    <col min="16135" max="16135" width="15.140625" customWidth="1"/>
  </cols>
  <sheetData>
    <row r="1" spans="1:7" ht="12" customHeight="1">
      <c r="A1" s="182" t="s">
        <v>288</v>
      </c>
      <c r="F1" s="4"/>
      <c r="G1" s="183" t="s">
        <v>292</v>
      </c>
    </row>
    <row r="2" spans="1:7">
      <c r="A2" s="271" t="s">
        <v>18</v>
      </c>
      <c r="B2" s="271"/>
      <c r="C2" s="271"/>
      <c r="D2" s="271"/>
      <c r="E2" s="271"/>
      <c r="F2" s="271"/>
      <c r="G2" s="271"/>
    </row>
    <row r="3" spans="1:7">
      <c r="A3" s="271">
        <v>2013</v>
      </c>
      <c r="B3" s="271"/>
      <c r="C3" s="271"/>
      <c r="D3" s="271"/>
      <c r="E3" s="271"/>
      <c r="F3" s="271"/>
      <c r="G3" s="271"/>
    </row>
    <row r="4" spans="1:7" ht="12" customHeight="1">
      <c r="A4" s="274"/>
      <c r="B4" s="274"/>
      <c r="C4" s="274"/>
      <c r="E4" s="274"/>
      <c r="F4" s="274"/>
      <c r="G4" s="183" t="s">
        <v>0</v>
      </c>
    </row>
    <row r="5" spans="1:7" ht="14.25" customHeight="1">
      <c r="A5" s="272" t="s">
        <v>52</v>
      </c>
      <c r="B5" s="272"/>
      <c r="C5" s="272"/>
      <c r="D5" s="272"/>
      <c r="E5" s="272" t="s">
        <v>53</v>
      </c>
      <c r="F5" s="272"/>
      <c r="G5" s="272"/>
    </row>
    <row r="6" spans="1:7">
      <c r="A6" s="273" t="s">
        <v>19</v>
      </c>
      <c r="B6" s="273"/>
      <c r="C6" s="273"/>
      <c r="D6" s="184" t="s">
        <v>49</v>
      </c>
      <c r="E6" s="273" t="s">
        <v>19</v>
      </c>
      <c r="F6" s="273"/>
      <c r="G6" s="184" t="s">
        <v>49</v>
      </c>
    </row>
    <row r="7" spans="1:7" ht="12" customHeight="1">
      <c r="A7" s="251" t="s">
        <v>20</v>
      </c>
      <c r="B7" s="251"/>
      <c r="C7" s="251"/>
      <c r="D7" s="88">
        <f>+'5.5.Műv. Ház M-F.bev'!G9</f>
        <v>30554</v>
      </c>
      <c r="E7" s="251" t="s">
        <v>32</v>
      </c>
      <c r="F7" s="251"/>
      <c r="G7" s="88">
        <f>+'9.5.Műv. Ház M-F.kiad.össz.'!E8</f>
        <v>42756</v>
      </c>
    </row>
    <row r="8" spans="1:7" ht="12" customHeight="1">
      <c r="A8" s="267" t="s">
        <v>80</v>
      </c>
      <c r="B8" s="267"/>
      <c r="C8" s="267"/>
      <c r="D8" s="88"/>
      <c r="E8" s="260" t="s">
        <v>47</v>
      </c>
      <c r="F8" s="260"/>
      <c r="G8" s="88">
        <f>+'9.5.Műv. Ház M-F.kiad.össz.'!E9</f>
        <v>12017</v>
      </c>
    </row>
    <row r="9" spans="1:7" ht="12" customHeight="1">
      <c r="A9" s="268" t="s">
        <v>106</v>
      </c>
      <c r="B9" s="269"/>
      <c r="C9" s="270"/>
      <c r="D9" s="88"/>
      <c r="E9" s="251" t="s">
        <v>40</v>
      </c>
      <c r="F9" s="251"/>
      <c r="G9" s="88">
        <f>+'9.5.Műv. Ház M-F.kiad.össz.'!E10</f>
        <v>60210</v>
      </c>
    </row>
    <row r="10" spans="1:7" ht="12" customHeight="1">
      <c r="A10" s="247" t="s">
        <v>104</v>
      </c>
      <c r="B10" s="263"/>
      <c r="C10" s="248"/>
      <c r="D10" s="88"/>
      <c r="E10" s="251" t="s">
        <v>41</v>
      </c>
      <c r="F10" s="251"/>
      <c r="G10" s="88">
        <f>+'9.5.Műv. Ház M-F.kiad.össz.'!E11</f>
        <v>0</v>
      </c>
    </row>
    <row r="11" spans="1:7" ht="12" customHeight="1">
      <c r="A11" s="247" t="s">
        <v>105</v>
      </c>
      <c r="B11" s="263"/>
      <c r="C11" s="248"/>
      <c r="D11" s="88"/>
      <c r="E11" s="251" t="s">
        <v>35</v>
      </c>
      <c r="F11" s="251"/>
      <c r="G11" s="88">
        <f>+'9.5.Műv. Ház M-F.kiad.össz.'!E12</f>
        <v>669</v>
      </c>
    </row>
    <row r="12" spans="1:7" ht="12" customHeight="1">
      <c r="A12" s="251" t="s">
        <v>113</v>
      </c>
      <c r="B12" s="251"/>
      <c r="C12" s="251"/>
      <c r="D12" s="88"/>
      <c r="E12" s="252"/>
      <c r="F12" s="253"/>
      <c r="G12" s="88"/>
    </row>
    <row r="13" spans="1:7" ht="12" customHeight="1">
      <c r="A13" s="265" t="s">
        <v>107</v>
      </c>
      <c r="B13" s="265"/>
      <c r="C13" s="265"/>
      <c r="D13" s="88"/>
      <c r="E13" s="247" t="s">
        <v>75</v>
      </c>
      <c r="F13" s="248"/>
      <c r="G13" s="88"/>
    </row>
    <row r="14" spans="1:7" ht="12" customHeight="1">
      <c r="A14" s="266"/>
      <c r="B14" s="266"/>
      <c r="C14" s="266"/>
      <c r="D14" s="88"/>
      <c r="E14" s="247" t="s">
        <v>76</v>
      </c>
      <c r="F14" s="248"/>
      <c r="G14" s="88"/>
    </row>
    <row r="15" spans="1:7" ht="12" customHeight="1">
      <c r="A15" s="264"/>
      <c r="B15" s="264"/>
      <c r="C15" s="264"/>
      <c r="D15" s="88"/>
      <c r="E15" s="252"/>
      <c r="F15" s="253"/>
      <c r="G15" s="88"/>
    </row>
    <row r="16" spans="1:7" ht="12" customHeight="1">
      <c r="A16" s="264"/>
      <c r="B16" s="264"/>
      <c r="C16" s="264"/>
      <c r="D16" s="88"/>
      <c r="E16" s="252"/>
      <c r="F16" s="253"/>
      <c r="G16" s="88"/>
    </row>
    <row r="17" spans="1:7" s="31" customFormat="1" ht="12" customHeight="1">
      <c r="A17" s="254" t="s">
        <v>54</v>
      </c>
      <c r="B17" s="254"/>
      <c r="C17" s="254"/>
      <c r="D17" s="89">
        <f>SUM(D7:D13)</f>
        <v>30554</v>
      </c>
      <c r="E17" s="249" t="s">
        <v>55</v>
      </c>
      <c r="F17" s="250"/>
      <c r="G17" s="89">
        <f>SUM(G7:G16)</f>
        <v>115652</v>
      </c>
    </row>
    <row r="18" spans="1:7" ht="12" customHeight="1">
      <c r="A18" s="260" t="s">
        <v>50</v>
      </c>
      <c r="B18" s="260"/>
      <c r="C18" s="260"/>
      <c r="D18" s="88"/>
      <c r="E18" s="247" t="s">
        <v>51</v>
      </c>
      <c r="F18" s="248"/>
      <c r="G18" s="88"/>
    </row>
    <row r="19" spans="1:7" ht="12" customHeight="1">
      <c r="A19" s="260" t="s">
        <v>78</v>
      </c>
      <c r="B19" s="260"/>
      <c r="C19" s="260"/>
      <c r="D19" s="88"/>
      <c r="E19" s="247" t="s">
        <v>79</v>
      </c>
      <c r="F19" s="248"/>
      <c r="G19" s="88"/>
    </row>
    <row r="20" spans="1:7" ht="12" customHeight="1">
      <c r="A20" s="256" t="s">
        <v>112</v>
      </c>
      <c r="B20" s="256"/>
      <c r="C20" s="256"/>
      <c r="D20" s="88">
        <f>+'5.5.Műv. Ház M-F.bev'!G26</f>
        <v>85098</v>
      </c>
      <c r="E20" s="257" t="s">
        <v>59</v>
      </c>
      <c r="F20" s="258"/>
      <c r="G20" s="88"/>
    </row>
    <row r="21" spans="1:7" ht="12" customHeight="1">
      <c r="A21" s="251" t="s">
        <v>56</v>
      </c>
      <c r="B21" s="251"/>
      <c r="C21" s="251"/>
      <c r="D21" s="88"/>
      <c r="E21" s="247" t="s">
        <v>58</v>
      </c>
      <c r="F21" s="248"/>
      <c r="G21" s="88"/>
    </row>
    <row r="22" spans="1:7" ht="12" customHeight="1">
      <c r="A22" s="251" t="s">
        <v>57</v>
      </c>
      <c r="B22" s="251"/>
      <c r="C22" s="251"/>
      <c r="D22" s="88"/>
      <c r="E22" s="252"/>
      <c r="F22" s="253"/>
      <c r="G22" s="88"/>
    </row>
    <row r="23" spans="1:7" s="31" customFormat="1" ht="12" customHeight="1">
      <c r="A23" s="254" t="s">
        <v>61</v>
      </c>
      <c r="B23" s="254"/>
      <c r="C23" s="254"/>
      <c r="D23" s="89">
        <f>SUM(D18:D22)</f>
        <v>85098</v>
      </c>
      <c r="E23" s="249" t="s">
        <v>62</v>
      </c>
      <c r="F23" s="250"/>
      <c r="G23" s="89">
        <f>SUM(G18:G22)</f>
        <v>0</v>
      </c>
    </row>
    <row r="24" spans="1:7" ht="12" customHeight="1">
      <c r="A24" s="277"/>
      <c r="B24" s="277"/>
      <c r="C24" s="277"/>
      <c r="D24" s="88"/>
      <c r="E24" s="261"/>
      <c r="F24" s="262"/>
      <c r="G24" s="88"/>
    </row>
    <row r="25" spans="1:7" s="31" customFormat="1" ht="12" customHeight="1">
      <c r="A25" s="254" t="s">
        <v>63</v>
      </c>
      <c r="B25" s="254"/>
      <c r="C25" s="254"/>
      <c r="D25" s="89">
        <f>+D17+D23</f>
        <v>115652</v>
      </c>
      <c r="E25" s="249" t="s">
        <v>64</v>
      </c>
      <c r="F25" s="250"/>
      <c r="G25" s="89">
        <f>+G23+G17</f>
        <v>115652</v>
      </c>
    </row>
    <row r="26" spans="1:7" ht="12" customHeight="1">
      <c r="A26" s="251"/>
      <c r="B26" s="251"/>
      <c r="C26" s="251"/>
      <c r="D26" s="88"/>
      <c r="E26" s="247"/>
      <c r="F26" s="248"/>
      <c r="G26" s="88"/>
    </row>
    <row r="27" spans="1:7" ht="12" customHeight="1">
      <c r="A27" s="251" t="s">
        <v>22</v>
      </c>
      <c r="B27" s="251"/>
      <c r="C27" s="251"/>
      <c r="D27" s="88"/>
      <c r="E27" s="247" t="s">
        <v>42</v>
      </c>
      <c r="F27" s="248"/>
      <c r="G27" s="88"/>
    </row>
    <row r="28" spans="1:7" ht="12" customHeight="1">
      <c r="A28" s="267" t="s">
        <v>121</v>
      </c>
      <c r="B28" s="267"/>
      <c r="C28" s="267"/>
      <c r="D28" s="88"/>
      <c r="E28" s="247" t="s">
        <v>43</v>
      </c>
      <c r="F28" s="248"/>
      <c r="G28" s="88"/>
    </row>
    <row r="29" spans="1:7" ht="12" customHeight="1">
      <c r="A29" s="251" t="s">
        <v>111</v>
      </c>
      <c r="B29" s="251"/>
      <c r="C29" s="251"/>
      <c r="D29" s="88"/>
      <c r="E29" s="247" t="s">
        <v>38</v>
      </c>
      <c r="F29" s="248"/>
      <c r="G29" s="88"/>
    </row>
    <row r="30" spans="1:7" ht="12" customHeight="1">
      <c r="A30" s="251" t="s">
        <v>23</v>
      </c>
      <c r="B30" s="251"/>
      <c r="C30" s="251"/>
      <c r="D30" s="88"/>
      <c r="E30" s="247"/>
      <c r="F30" s="248"/>
      <c r="G30" s="88"/>
    </row>
    <row r="31" spans="1:7" ht="12" customHeight="1">
      <c r="A31" s="251"/>
      <c r="B31" s="251"/>
      <c r="C31" s="251"/>
      <c r="D31" s="88"/>
      <c r="E31" s="247" t="s">
        <v>168</v>
      </c>
      <c r="F31" s="248"/>
      <c r="G31" s="88"/>
    </row>
    <row r="32" spans="1:7" ht="12" customHeight="1">
      <c r="A32" s="251"/>
      <c r="B32" s="251"/>
      <c r="C32" s="251"/>
      <c r="D32" s="88"/>
      <c r="E32" s="247" t="s">
        <v>77</v>
      </c>
      <c r="F32" s="248"/>
      <c r="G32" s="88"/>
    </row>
    <row r="33" spans="1:7" ht="12" customHeight="1">
      <c r="A33" s="264"/>
      <c r="B33" s="264"/>
      <c r="C33" s="264"/>
      <c r="D33" s="88"/>
      <c r="E33" s="252"/>
      <c r="F33" s="253"/>
      <c r="G33" s="88"/>
    </row>
    <row r="34" spans="1:7" ht="12" customHeight="1">
      <c r="A34" s="251"/>
      <c r="B34" s="251"/>
      <c r="C34" s="251"/>
      <c r="D34" s="88"/>
      <c r="E34" s="247"/>
      <c r="F34" s="248"/>
      <c r="G34" s="88"/>
    </row>
    <row r="35" spans="1:7" s="31" customFormat="1" ht="12" customHeight="1">
      <c r="A35" s="254" t="s">
        <v>65</v>
      </c>
      <c r="B35" s="254"/>
      <c r="C35" s="254"/>
      <c r="D35" s="89">
        <f>SUM(D27:D30)</f>
        <v>0</v>
      </c>
      <c r="E35" s="249" t="s">
        <v>66</v>
      </c>
      <c r="F35" s="250"/>
      <c r="G35" s="89">
        <f>SUM(G27:G32)</f>
        <v>0</v>
      </c>
    </row>
    <row r="36" spans="1:7" ht="12" customHeight="1">
      <c r="A36" s="260" t="s">
        <v>50</v>
      </c>
      <c r="B36" s="260"/>
      <c r="C36" s="260"/>
      <c r="D36" s="88"/>
      <c r="E36" s="247" t="s">
        <v>51</v>
      </c>
      <c r="F36" s="248"/>
      <c r="G36" s="88"/>
    </row>
    <row r="37" spans="1:7" ht="12" customHeight="1">
      <c r="A37" s="260" t="s">
        <v>78</v>
      </c>
      <c r="B37" s="260"/>
      <c r="C37" s="260"/>
      <c r="D37" s="88"/>
      <c r="E37" s="268" t="s">
        <v>67</v>
      </c>
      <c r="F37" s="270"/>
      <c r="G37" s="88"/>
    </row>
    <row r="38" spans="1:7" ht="12" customHeight="1">
      <c r="A38" s="256" t="s">
        <v>112</v>
      </c>
      <c r="B38" s="256"/>
      <c r="C38" s="256"/>
      <c r="D38" s="88"/>
      <c r="E38" s="257" t="s">
        <v>59</v>
      </c>
      <c r="F38" s="258"/>
      <c r="G38" s="88"/>
    </row>
    <row r="39" spans="1:7" ht="12" customHeight="1">
      <c r="A39" s="251" t="s">
        <v>56</v>
      </c>
      <c r="B39" s="251"/>
      <c r="C39" s="251"/>
      <c r="D39" s="185"/>
      <c r="E39" s="247" t="s">
        <v>68</v>
      </c>
      <c r="F39" s="248"/>
      <c r="G39" s="88"/>
    </row>
    <row r="40" spans="1:7" ht="12" customHeight="1">
      <c r="A40" s="251" t="s">
        <v>86</v>
      </c>
      <c r="B40" s="251"/>
      <c r="C40" s="251"/>
      <c r="D40" s="88"/>
      <c r="E40" s="247" t="s">
        <v>60</v>
      </c>
      <c r="F40" s="248"/>
      <c r="G40" s="88"/>
    </row>
    <row r="41" spans="1:7" s="31" customFormat="1" ht="12" customHeight="1">
      <c r="A41" s="254" t="s">
        <v>69</v>
      </c>
      <c r="B41" s="254"/>
      <c r="C41" s="254"/>
      <c r="D41" s="89">
        <f>SUM(D36:D40)</f>
        <v>0</v>
      </c>
      <c r="E41" s="249" t="s">
        <v>70</v>
      </c>
      <c r="F41" s="250"/>
      <c r="G41" s="89">
        <f>SUM(G36:G40)</f>
        <v>0</v>
      </c>
    </row>
    <row r="42" spans="1:7" ht="12" customHeight="1">
      <c r="A42" s="259"/>
      <c r="B42" s="259"/>
      <c r="C42" s="259"/>
      <c r="D42" s="88"/>
      <c r="E42" s="42"/>
      <c r="F42" s="43"/>
      <c r="G42" s="88"/>
    </row>
    <row r="43" spans="1:7" s="31" customFormat="1" ht="12" customHeight="1">
      <c r="A43" s="254" t="s">
        <v>71</v>
      </c>
      <c r="B43" s="254"/>
      <c r="C43" s="254"/>
      <c r="D43" s="89">
        <f>+D35+D41</f>
        <v>0</v>
      </c>
      <c r="E43" s="249" t="s">
        <v>72</v>
      </c>
      <c r="F43" s="250"/>
      <c r="G43" s="89">
        <f>+G35+G41</f>
        <v>0</v>
      </c>
    </row>
    <row r="44" spans="1:7" ht="12" customHeight="1">
      <c r="A44" s="256"/>
      <c r="B44" s="256"/>
      <c r="C44" s="256"/>
      <c r="D44" s="88"/>
      <c r="E44" s="252"/>
      <c r="F44" s="253"/>
      <c r="G44" s="88"/>
    </row>
    <row r="45" spans="1:7" s="31" customFormat="1" ht="12.75" customHeight="1">
      <c r="A45" s="255" t="s">
        <v>73</v>
      </c>
      <c r="B45" s="255"/>
      <c r="C45" s="255"/>
      <c r="D45" s="89">
        <f>+D25+D43</f>
        <v>115652</v>
      </c>
      <c r="E45" s="255" t="s">
        <v>74</v>
      </c>
      <c r="F45" s="255"/>
      <c r="G45" s="89">
        <f>+G43+G25</f>
        <v>115652</v>
      </c>
    </row>
  </sheetData>
  <mergeCells count="85">
    <mergeCell ref="A45:C45"/>
    <mergeCell ref="E45:F45"/>
    <mergeCell ref="A39:C39"/>
    <mergeCell ref="E39:F39"/>
    <mergeCell ref="A40:C40"/>
    <mergeCell ref="E40:F40"/>
    <mergeCell ref="A41:C41"/>
    <mergeCell ref="E41:F41"/>
    <mergeCell ref="A42:C42"/>
    <mergeCell ref="A43:C43"/>
    <mergeCell ref="E43:F43"/>
    <mergeCell ref="A44:C44"/>
    <mergeCell ref="E44:F44"/>
    <mergeCell ref="A36:C36"/>
    <mergeCell ref="E36:F36"/>
    <mergeCell ref="A37:C37"/>
    <mergeCell ref="E37:F37"/>
    <mergeCell ref="A38:C38"/>
    <mergeCell ref="E38:F38"/>
    <mergeCell ref="A33:C33"/>
    <mergeCell ref="E33:F33"/>
    <mergeCell ref="A34:C34"/>
    <mergeCell ref="E34:F34"/>
    <mergeCell ref="A35:C35"/>
    <mergeCell ref="E35:F35"/>
    <mergeCell ref="A30:C30"/>
    <mergeCell ref="E30:F30"/>
    <mergeCell ref="A31:C31"/>
    <mergeCell ref="E31:F31"/>
    <mergeCell ref="A32:C32"/>
    <mergeCell ref="E32:F32"/>
    <mergeCell ref="A27:C27"/>
    <mergeCell ref="E27:F27"/>
    <mergeCell ref="A28:C28"/>
    <mergeCell ref="E28:F28"/>
    <mergeCell ref="A29:C29"/>
    <mergeCell ref="E29:F29"/>
    <mergeCell ref="A24:C24"/>
    <mergeCell ref="E24:F24"/>
    <mergeCell ref="A25:C25"/>
    <mergeCell ref="E25:F25"/>
    <mergeCell ref="A26:C26"/>
    <mergeCell ref="E26:F26"/>
    <mergeCell ref="A21:C21"/>
    <mergeCell ref="E21:F21"/>
    <mergeCell ref="A22:C22"/>
    <mergeCell ref="E22:F22"/>
    <mergeCell ref="A23:C23"/>
    <mergeCell ref="E23:F23"/>
    <mergeCell ref="A18:C18"/>
    <mergeCell ref="E18:F18"/>
    <mergeCell ref="A19:C19"/>
    <mergeCell ref="E19:F19"/>
    <mergeCell ref="A20:C20"/>
    <mergeCell ref="E20:F20"/>
    <mergeCell ref="A15:C15"/>
    <mergeCell ref="E15:F15"/>
    <mergeCell ref="A16:C16"/>
    <mergeCell ref="E16:F16"/>
    <mergeCell ref="A17:C17"/>
    <mergeCell ref="E17:F17"/>
    <mergeCell ref="A12:C12"/>
    <mergeCell ref="E12:F12"/>
    <mergeCell ref="A13:C13"/>
    <mergeCell ref="E13:F13"/>
    <mergeCell ref="A14:C14"/>
    <mergeCell ref="E14:F14"/>
    <mergeCell ref="A9:C9"/>
    <mergeCell ref="E9:F9"/>
    <mergeCell ref="A10:C10"/>
    <mergeCell ref="E10:F10"/>
    <mergeCell ref="A11:C11"/>
    <mergeCell ref="E11:F11"/>
    <mergeCell ref="A6:C6"/>
    <mergeCell ref="E6:F6"/>
    <mergeCell ref="A7:C7"/>
    <mergeCell ref="E7:F7"/>
    <mergeCell ref="A8:C8"/>
    <mergeCell ref="E8:F8"/>
    <mergeCell ref="A2:G2"/>
    <mergeCell ref="A3:G3"/>
    <mergeCell ref="A4:C4"/>
    <mergeCell ref="E4:F4"/>
    <mergeCell ref="A5:D5"/>
    <mergeCell ref="E5:G5"/>
  </mergeCells>
  <printOptions horizontalCentered="1"/>
  <pageMargins left="0.59055118110236227" right="0.43307086614173229" top="0.19685039370078741" bottom="0.27559055118110237" header="0.47244094488188981" footer="0.27559055118110237"/>
  <pageSetup paperSize="9" orientation="landscape" horizontalDpi="300" verticalDpi="300" r:id="rId1"/>
  <headerFooter alignWithMargins="0">
    <oddFooter>&amp;LVeresegyház, 2013. Február 07.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H48"/>
  <sheetViews>
    <sheetView zoomScaleNormal="100" workbookViewId="0">
      <selection activeCell="A2" sqref="A2"/>
    </sheetView>
  </sheetViews>
  <sheetFormatPr defaultRowHeight="12.75"/>
  <cols>
    <col min="3" max="3" width="36.85546875" customWidth="1"/>
    <col min="4" max="4" width="14.42578125" customWidth="1"/>
    <col min="5" max="5" width="6.5703125" customWidth="1"/>
    <col min="6" max="6" width="47.28515625" customWidth="1"/>
    <col min="7" max="7" width="15.140625" customWidth="1"/>
  </cols>
  <sheetData>
    <row r="1" spans="1:7" ht="12" customHeight="1">
      <c r="A1" t="s">
        <v>411</v>
      </c>
      <c r="F1" s="4"/>
      <c r="G1" s="173" t="s">
        <v>293</v>
      </c>
    </row>
    <row r="2" spans="1:7" ht="14.25">
      <c r="F2" s="4"/>
      <c r="G2" s="163"/>
    </row>
    <row r="3" spans="1:7">
      <c r="A3" s="271" t="s">
        <v>18</v>
      </c>
      <c r="B3" s="271"/>
      <c r="C3" s="271"/>
      <c r="D3" s="271"/>
      <c r="E3" s="271"/>
      <c r="F3" s="271"/>
      <c r="G3" s="271"/>
    </row>
    <row r="4" spans="1:7" ht="12" customHeight="1">
      <c r="A4" s="271">
        <v>2013</v>
      </c>
      <c r="B4" s="271"/>
      <c r="C4" s="271"/>
      <c r="D4" s="271"/>
      <c r="E4" s="271"/>
      <c r="F4" s="271"/>
      <c r="G4" s="271"/>
    </row>
    <row r="5" spans="1:7" ht="14.25" customHeight="1">
      <c r="A5" s="274"/>
      <c r="B5" s="274"/>
      <c r="C5" s="274"/>
      <c r="E5" s="274"/>
      <c r="F5" s="274"/>
      <c r="G5" s="163" t="s">
        <v>0</v>
      </c>
    </row>
    <row r="6" spans="1:7">
      <c r="A6" s="272" t="s">
        <v>52</v>
      </c>
      <c r="B6" s="272"/>
      <c r="C6" s="272"/>
      <c r="D6" s="272"/>
      <c r="E6" s="272" t="s">
        <v>53</v>
      </c>
      <c r="F6" s="272"/>
      <c r="G6" s="272"/>
    </row>
    <row r="7" spans="1:7" ht="12" customHeight="1">
      <c r="A7" s="273" t="s">
        <v>19</v>
      </c>
      <c r="B7" s="273"/>
      <c r="C7" s="273"/>
      <c r="D7" s="160" t="s">
        <v>49</v>
      </c>
      <c r="E7" s="273" t="s">
        <v>19</v>
      </c>
      <c r="F7" s="273"/>
      <c r="G7" s="160" t="s">
        <v>49</v>
      </c>
    </row>
    <row r="8" spans="1:7" ht="12" customHeight="1">
      <c r="A8" s="251" t="s">
        <v>20</v>
      </c>
      <c r="B8" s="251"/>
      <c r="C8" s="251"/>
      <c r="D8" s="88">
        <f>+'5.6. Idősek Otthona M-F.bev'!G9</f>
        <v>105319</v>
      </c>
      <c r="E8" s="251" t="s">
        <v>32</v>
      </c>
      <c r="F8" s="251"/>
      <c r="G8" s="88">
        <f>+'9.6.Id. Otthona M-F.kiad.össz.'!E8</f>
        <v>78746</v>
      </c>
    </row>
    <row r="9" spans="1:7" ht="12" customHeight="1">
      <c r="A9" s="267" t="s">
        <v>80</v>
      </c>
      <c r="B9" s="267"/>
      <c r="C9" s="267"/>
      <c r="D9" s="88"/>
      <c r="E9" s="260" t="s">
        <v>47</v>
      </c>
      <c r="F9" s="260"/>
      <c r="G9" s="88">
        <f>+'9.6.Id. Otthona M-F.kiad.össz.'!E9</f>
        <v>22512</v>
      </c>
    </row>
    <row r="10" spans="1:7" ht="12" customHeight="1">
      <c r="A10" s="268" t="s">
        <v>106</v>
      </c>
      <c r="B10" s="269"/>
      <c r="C10" s="270"/>
      <c r="D10" s="88"/>
      <c r="E10" s="251" t="s">
        <v>40</v>
      </c>
      <c r="F10" s="251"/>
      <c r="G10" s="88">
        <f>+'9.6.Id. Otthona M-F.kiad.össz.'!E10</f>
        <v>82020</v>
      </c>
    </row>
    <row r="11" spans="1:7" ht="12" customHeight="1">
      <c r="A11" s="247" t="s">
        <v>104</v>
      </c>
      <c r="B11" s="263"/>
      <c r="C11" s="248"/>
      <c r="D11" s="88"/>
      <c r="E11" s="251" t="s">
        <v>41</v>
      </c>
      <c r="F11" s="251"/>
      <c r="G11" s="88">
        <f>+'9.6.Id. Otthona M-F.kiad.össz.'!E11</f>
        <v>0</v>
      </c>
    </row>
    <row r="12" spans="1:7" ht="12" customHeight="1">
      <c r="A12" s="247" t="s">
        <v>105</v>
      </c>
      <c r="B12" s="263"/>
      <c r="C12" s="248"/>
      <c r="D12" s="88"/>
      <c r="E12" s="251" t="s">
        <v>35</v>
      </c>
      <c r="F12" s="251"/>
      <c r="G12" s="88">
        <f>+'9.6.Id. Otthona M-F.kiad.össz.'!E12</f>
        <v>0</v>
      </c>
    </row>
    <row r="13" spans="1:7" ht="12" customHeight="1">
      <c r="A13" s="251" t="s">
        <v>113</v>
      </c>
      <c r="B13" s="251"/>
      <c r="C13" s="251"/>
      <c r="D13" s="88">
        <f>+'5.6. Idősek Otthona M-F.bev'!G16</f>
        <v>0</v>
      </c>
      <c r="E13" s="252"/>
      <c r="F13" s="253"/>
      <c r="G13" s="33"/>
    </row>
    <row r="14" spans="1:7" ht="12" customHeight="1">
      <c r="A14" s="265" t="s">
        <v>107</v>
      </c>
      <c r="B14" s="265"/>
      <c r="C14" s="265"/>
      <c r="D14" s="88"/>
      <c r="E14" s="247" t="s">
        <v>75</v>
      </c>
      <c r="F14" s="248"/>
      <c r="G14" s="88"/>
    </row>
    <row r="15" spans="1:7" ht="12" customHeight="1">
      <c r="A15" s="266"/>
      <c r="B15" s="266"/>
      <c r="C15" s="266"/>
      <c r="D15" s="166"/>
      <c r="E15" s="247" t="s">
        <v>76</v>
      </c>
      <c r="F15" s="248"/>
      <c r="G15" s="88"/>
    </row>
    <row r="16" spans="1:7" ht="12" customHeight="1">
      <c r="A16" s="264"/>
      <c r="B16" s="264"/>
      <c r="C16" s="264"/>
      <c r="D16" s="166"/>
      <c r="E16" s="252"/>
      <c r="F16" s="253"/>
      <c r="G16" s="33"/>
    </row>
    <row r="17" spans="1:8" ht="12" customHeight="1">
      <c r="A17" s="264"/>
      <c r="B17" s="264"/>
      <c r="C17" s="264"/>
      <c r="D17" s="166"/>
      <c r="E17" s="252"/>
      <c r="F17" s="253"/>
      <c r="G17" s="33"/>
    </row>
    <row r="18" spans="1:8" ht="12" customHeight="1">
      <c r="A18" s="254" t="s">
        <v>54</v>
      </c>
      <c r="B18" s="254"/>
      <c r="C18" s="254"/>
      <c r="D18" s="89">
        <f>SUM(D8:D17)</f>
        <v>105319</v>
      </c>
      <c r="E18" s="249" t="s">
        <v>55</v>
      </c>
      <c r="F18" s="250"/>
      <c r="G18" s="89">
        <f>SUM(G8:G15)</f>
        <v>183278</v>
      </c>
    </row>
    <row r="19" spans="1:8" ht="12" customHeight="1">
      <c r="A19" s="260" t="s">
        <v>50</v>
      </c>
      <c r="B19" s="260"/>
      <c r="C19" s="260"/>
      <c r="D19" s="88"/>
      <c r="E19" s="247" t="s">
        <v>51</v>
      </c>
      <c r="F19" s="248"/>
      <c r="G19" s="98"/>
    </row>
    <row r="20" spans="1:8" ht="12" customHeight="1">
      <c r="A20" s="260" t="s">
        <v>78</v>
      </c>
      <c r="B20" s="260"/>
      <c r="C20" s="260"/>
      <c r="D20" s="88"/>
      <c r="E20" s="247" t="s">
        <v>79</v>
      </c>
      <c r="F20" s="248"/>
      <c r="G20" s="98"/>
    </row>
    <row r="21" spans="1:8" ht="12" customHeight="1">
      <c r="A21" s="256" t="s">
        <v>112</v>
      </c>
      <c r="B21" s="256"/>
      <c r="C21" s="256"/>
      <c r="D21" s="88">
        <f>+'5.6. Idősek Otthona M-F.bev'!G26</f>
        <v>77959</v>
      </c>
      <c r="E21" s="257" t="s">
        <v>59</v>
      </c>
      <c r="F21" s="258"/>
      <c r="G21" s="98"/>
    </row>
    <row r="22" spans="1:8" ht="12" customHeight="1">
      <c r="A22" s="251" t="s">
        <v>56</v>
      </c>
      <c r="B22" s="251"/>
      <c r="C22" s="251"/>
      <c r="D22" s="88"/>
      <c r="E22" s="247" t="s">
        <v>58</v>
      </c>
      <c r="F22" s="248"/>
      <c r="G22" s="98"/>
    </row>
    <row r="23" spans="1:8" ht="12" customHeight="1">
      <c r="A23" s="251" t="s">
        <v>57</v>
      </c>
      <c r="B23" s="251"/>
      <c r="C23" s="251"/>
      <c r="D23" s="88"/>
      <c r="E23" s="275"/>
      <c r="F23" s="276"/>
      <c r="G23" s="33"/>
    </row>
    <row r="24" spans="1:8" ht="12" customHeight="1">
      <c r="A24" s="251" t="s">
        <v>200</v>
      </c>
      <c r="B24" s="251"/>
      <c r="C24" s="251"/>
      <c r="D24" s="88"/>
      <c r="E24" s="161"/>
      <c r="F24" s="162"/>
      <c r="G24" s="33"/>
    </row>
    <row r="25" spans="1:8" ht="12" customHeight="1">
      <c r="A25" s="254" t="s">
        <v>61</v>
      </c>
      <c r="B25" s="254"/>
      <c r="C25" s="254"/>
      <c r="D25" s="89">
        <f>SUM(D19:D24)</f>
        <v>77959</v>
      </c>
      <c r="E25" s="249" t="s">
        <v>62</v>
      </c>
      <c r="F25" s="250"/>
      <c r="G25" s="89">
        <f>SUM(G19:G24)</f>
        <v>0</v>
      </c>
    </row>
    <row r="26" spans="1:8" ht="12" customHeight="1">
      <c r="A26" s="277"/>
      <c r="B26" s="277"/>
      <c r="C26" s="277"/>
      <c r="D26" s="166"/>
      <c r="E26" s="261"/>
      <c r="F26" s="262"/>
      <c r="G26" s="33"/>
      <c r="H26" s="93"/>
    </row>
    <row r="27" spans="1:8" ht="12" customHeight="1">
      <c r="A27" s="254" t="s">
        <v>63</v>
      </c>
      <c r="B27" s="254"/>
      <c r="C27" s="254"/>
      <c r="D27" s="89">
        <f>+D25+D18</f>
        <v>183278</v>
      </c>
      <c r="E27" s="249" t="s">
        <v>64</v>
      </c>
      <c r="F27" s="250"/>
      <c r="G27" s="89">
        <f>+G25+G18</f>
        <v>183278</v>
      </c>
      <c r="H27" s="93"/>
    </row>
    <row r="28" spans="1:8" ht="12" customHeight="1">
      <c r="A28" s="251"/>
      <c r="B28" s="251"/>
      <c r="C28" s="251"/>
      <c r="D28" s="166"/>
      <c r="E28" s="247"/>
      <c r="F28" s="248"/>
      <c r="G28" s="33"/>
    </row>
    <row r="29" spans="1:8" ht="12" customHeight="1">
      <c r="A29" s="251" t="s">
        <v>22</v>
      </c>
      <c r="B29" s="251"/>
      <c r="C29" s="251"/>
      <c r="D29" s="88"/>
      <c r="E29" s="247" t="s">
        <v>42</v>
      </c>
      <c r="F29" s="248"/>
      <c r="G29" s="88">
        <f>+'9.6.Id. Otthona M-F.kiad.össz.'!E30</f>
        <v>254</v>
      </c>
    </row>
    <row r="30" spans="1:8" ht="12" customHeight="1">
      <c r="A30" s="267" t="s">
        <v>121</v>
      </c>
      <c r="B30" s="267"/>
      <c r="C30" s="267"/>
      <c r="D30" s="88"/>
      <c r="E30" s="247" t="s">
        <v>43</v>
      </c>
      <c r="F30" s="248"/>
      <c r="G30" s="88">
        <f>+'9.6.Id. Otthona M-F.kiad.össz.'!E31</f>
        <v>0</v>
      </c>
    </row>
    <row r="31" spans="1:8" ht="12" customHeight="1">
      <c r="A31" s="251" t="s">
        <v>111</v>
      </c>
      <c r="B31" s="251"/>
      <c r="C31" s="251"/>
      <c r="D31" s="88"/>
      <c r="E31" s="247" t="s">
        <v>38</v>
      </c>
      <c r="F31" s="248"/>
      <c r="G31" s="88">
        <f>+'9.6.Id. Otthona M-F.kiad.össz.'!E32</f>
        <v>0</v>
      </c>
    </row>
    <row r="32" spans="1:8" ht="12" customHeight="1">
      <c r="A32" s="251" t="s">
        <v>23</v>
      </c>
      <c r="B32" s="251"/>
      <c r="C32" s="251"/>
      <c r="D32" s="88"/>
      <c r="E32" s="247"/>
      <c r="F32" s="248"/>
      <c r="G32" s="33"/>
    </row>
    <row r="33" spans="1:8" ht="12" customHeight="1">
      <c r="A33" s="251"/>
      <c r="B33" s="251"/>
      <c r="C33" s="251"/>
      <c r="D33" s="166"/>
      <c r="E33" s="247" t="s">
        <v>168</v>
      </c>
      <c r="F33" s="248"/>
      <c r="G33" s="88"/>
    </row>
    <row r="34" spans="1:8" ht="12" customHeight="1">
      <c r="A34" s="251"/>
      <c r="B34" s="251"/>
      <c r="C34" s="251"/>
      <c r="D34" s="166"/>
      <c r="E34" s="247" t="s">
        <v>77</v>
      </c>
      <c r="F34" s="248"/>
      <c r="G34" s="88"/>
    </row>
    <row r="35" spans="1:8" ht="12" customHeight="1">
      <c r="A35" s="264"/>
      <c r="B35" s="264"/>
      <c r="C35" s="264"/>
      <c r="D35" s="166"/>
      <c r="E35" s="252"/>
      <c r="F35" s="253"/>
      <c r="G35" s="33"/>
    </row>
    <row r="36" spans="1:8" ht="12" customHeight="1">
      <c r="A36" s="251"/>
      <c r="B36" s="251"/>
      <c r="C36" s="251"/>
      <c r="D36" s="166"/>
      <c r="E36" s="247"/>
      <c r="F36" s="248"/>
      <c r="G36" s="33"/>
    </row>
    <row r="37" spans="1:8" ht="12" customHeight="1">
      <c r="A37" s="254" t="s">
        <v>65</v>
      </c>
      <c r="B37" s="254"/>
      <c r="C37" s="254"/>
      <c r="D37" s="89">
        <f>SUM(D29:D36)</f>
        <v>0</v>
      </c>
      <c r="E37" s="249" t="s">
        <v>66</v>
      </c>
      <c r="F37" s="250"/>
      <c r="G37" s="89">
        <f>SUM(G29:G34)</f>
        <v>254</v>
      </c>
    </row>
    <row r="38" spans="1:8" ht="12" customHeight="1">
      <c r="A38" s="260" t="s">
        <v>50</v>
      </c>
      <c r="B38" s="260"/>
      <c r="C38" s="260"/>
      <c r="D38" s="88"/>
      <c r="E38" s="247" t="s">
        <v>51</v>
      </c>
      <c r="F38" s="248"/>
      <c r="G38" s="88"/>
    </row>
    <row r="39" spans="1:8" ht="12" customHeight="1">
      <c r="A39" s="260" t="s">
        <v>78</v>
      </c>
      <c r="B39" s="260"/>
      <c r="C39" s="260"/>
      <c r="D39" s="88"/>
      <c r="E39" s="268" t="s">
        <v>67</v>
      </c>
      <c r="F39" s="270"/>
      <c r="G39" s="98"/>
    </row>
    <row r="40" spans="1:8" ht="12" customHeight="1">
      <c r="A40" s="256" t="s">
        <v>112</v>
      </c>
      <c r="B40" s="256"/>
      <c r="C40" s="256"/>
      <c r="D40" s="88">
        <f>+'5.6. Idősek Otthona M-F.bev'!G51</f>
        <v>254</v>
      </c>
      <c r="E40" s="257" t="s">
        <v>59</v>
      </c>
      <c r="F40" s="258"/>
      <c r="G40" s="98"/>
    </row>
    <row r="41" spans="1:8" ht="12" customHeight="1">
      <c r="A41" s="251" t="s">
        <v>56</v>
      </c>
      <c r="B41" s="251"/>
      <c r="C41" s="251"/>
      <c r="D41" s="88"/>
      <c r="E41" s="247" t="s">
        <v>68</v>
      </c>
      <c r="F41" s="248"/>
      <c r="G41" s="98"/>
    </row>
    <row r="42" spans="1:8" ht="12" customHeight="1">
      <c r="A42" s="251" t="s">
        <v>86</v>
      </c>
      <c r="B42" s="251"/>
      <c r="C42" s="251"/>
      <c r="D42" s="88"/>
      <c r="E42" s="247" t="s">
        <v>60</v>
      </c>
      <c r="F42" s="248"/>
      <c r="G42" s="98"/>
    </row>
    <row r="43" spans="1:8" ht="12" customHeight="1">
      <c r="A43" s="166" t="s">
        <v>200</v>
      </c>
      <c r="B43" s="166"/>
      <c r="C43" s="166"/>
      <c r="D43" s="88"/>
      <c r="E43" s="119"/>
      <c r="F43" s="118"/>
      <c r="G43" s="33"/>
    </row>
    <row r="44" spans="1:8" ht="12" customHeight="1">
      <c r="A44" s="254" t="s">
        <v>69</v>
      </c>
      <c r="B44" s="254"/>
      <c r="C44" s="254"/>
      <c r="D44" s="89">
        <f>SUM(D38:D43)</f>
        <v>254</v>
      </c>
      <c r="E44" s="249" t="s">
        <v>70</v>
      </c>
      <c r="F44" s="250"/>
      <c r="G44" s="89">
        <f>SUM(G38:G43)</f>
        <v>0</v>
      </c>
    </row>
    <row r="45" spans="1:8" ht="12" customHeight="1">
      <c r="A45" s="259"/>
      <c r="B45" s="259"/>
      <c r="C45" s="259"/>
      <c r="D45" s="166"/>
      <c r="E45" s="42"/>
      <c r="F45" s="43"/>
      <c r="G45" s="33"/>
    </row>
    <row r="46" spans="1:8" ht="12" customHeight="1">
      <c r="A46" s="254" t="s">
        <v>71</v>
      </c>
      <c r="B46" s="254"/>
      <c r="C46" s="254"/>
      <c r="D46" s="89">
        <f>+D44+D37</f>
        <v>254</v>
      </c>
      <c r="E46" s="249" t="s">
        <v>72</v>
      </c>
      <c r="F46" s="250"/>
      <c r="G46" s="89">
        <f>+G44+G37</f>
        <v>254</v>
      </c>
    </row>
    <row r="47" spans="1:8" ht="12.75" customHeight="1">
      <c r="A47" s="256"/>
      <c r="B47" s="256"/>
      <c r="C47" s="256"/>
      <c r="D47" s="166"/>
      <c r="E47" s="252"/>
      <c r="F47" s="253"/>
      <c r="G47" s="33"/>
      <c r="H47" s="93"/>
    </row>
    <row r="48" spans="1:8">
      <c r="A48" s="255" t="s">
        <v>73</v>
      </c>
      <c r="B48" s="255"/>
      <c r="C48" s="255"/>
      <c r="D48" s="89">
        <f>+D46+D27</f>
        <v>183532</v>
      </c>
      <c r="E48" s="255" t="s">
        <v>74</v>
      </c>
      <c r="F48" s="255"/>
      <c r="G48" s="89">
        <f>+G46+G27</f>
        <v>183532</v>
      </c>
    </row>
  </sheetData>
  <mergeCells count="86">
    <mergeCell ref="A3:G3"/>
    <mergeCell ref="A4:G4"/>
    <mergeCell ref="A5:C5"/>
    <mergeCell ref="E5:F5"/>
    <mergeCell ref="A6:D6"/>
    <mergeCell ref="E6:G6"/>
    <mergeCell ref="A7:C7"/>
    <mergeCell ref="E7:F7"/>
    <mergeCell ref="A8:C8"/>
    <mergeCell ref="E8:F8"/>
    <mergeCell ref="A9:C9"/>
    <mergeCell ref="E9:F9"/>
    <mergeCell ref="A10:C10"/>
    <mergeCell ref="E10:F10"/>
    <mergeCell ref="A11:C11"/>
    <mergeCell ref="E11:F11"/>
    <mergeCell ref="A12:C12"/>
    <mergeCell ref="E12:F12"/>
    <mergeCell ref="A13:C13"/>
    <mergeCell ref="E13:F13"/>
    <mergeCell ref="A14:C14"/>
    <mergeCell ref="E14:F14"/>
    <mergeCell ref="A15:C15"/>
    <mergeCell ref="E15:F15"/>
    <mergeCell ref="A16:C16"/>
    <mergeCell ref="E16:F16"/>
    <mergeCell ref="A17:C17"/>
    <mergeCell ref="E17:F17"/>
    <mergeCell ref="A18:C18"/>
    <mergeCell ref="E18:F18"/>
    <mergeCell ref="A25:C25"/>
    <mergeCell ref="E25:F25"/>
    <mergeCell ref="A19:C19"/>
    <mergeCell ref="E19:F19"/>
    <mergeCell ref="A20:C20"/>
    <mergeCell ref="E20:F20"/>
    <mergeCell ref="A21:C21"/>
    <mergeCell ref="E21:F21"/>
    <mergeCell ref="A22:C22"/>
    <mergeCell ref="E22:F22"/>
    <mergeCell ref="A23:C23"/>
    <mergeCell ref="E23:F23"/>
    <mergeCell ref="A24:C24"/>
    <mergeCell ref="A26:C26"/>
    <mergeCell ref="E26:F26"/>
    <mergeCell ref="A27:C27"/>
    <mergeCell ref="E27:F27"/>
    <mergeCell ref="A28:C28"/>
    <mergeCell ref="E28:F28"/>
    <mergeCell ref="A29:C29"/>
    <mergeCell ref="E29:F29"/>
    <mergeCell ref="A30:C30"/>
    <mergeCell ref="E30:F30"/>
    <mergeCell ref="A31:C31"/>
    <mergeCell ref="E31:F31"/>
    <mergeCell ref="A32:C32"/>
    <mergeCell ref="E32:F32"/>
    <mergeCell ref="A33:C33"/>
    <mergeCell ref="E33:F33"/>
    <mergeCell ref="A34:C34"/>
    <mergeCell ref="E34:F34"/>
    <mergeCell ref="A35:C35"/>
    <mergeCell ref="E35:F35"/>
    <mergeCell ref="A36:C36"/>
    <mergeCell ref="E36:F36"/>
    <mergeCell ref="A37:C37"/>
    <mergeCell ref="E37:F37"/>
    <mergeCell ref="A38:C38"/>
    <mergeCell ref="E38:F38"/>
    <mergeCell ref="A39:C39"/>
    <mergeCell ref="E39:F39"/>
    <mergeCell ref="A40:C40"/>
    <mergeCell ref="E40:F40"/>
    <mergeCell ref="A48:C48"/>
    <mergeCell ref="E48:F48"/>
    <mergeCell ref="A41:C41"/>
    <mergeCell ref="E41:F41"/>
    <mergeCell ref="A42:C42"/>
    <mergeCell ref="E42:F42"/>
    <mergeCell ref="A44:C44"/>
    <mergeCell ref="E44:F44"/>
    <mergeCell ref="A45:C45"/>
    <mergeCell ref="A46:C46"/>
    <mergeCell ref="E46:F46"/>
    <mergeCell ref="A47:C47"/>
    <mergeCell ref="E47:F47"/>
  </mergeCells>
  <printOptions horizontalCentered="1"/>
  <pageMargins left="0.59055118110236227" right="0.43307086614173229" top="0.23622047244094491" bottom="7.874015748031496E-2" header="0.43307086614173229" footer="7.874015748031496E-2"/>
  <pageSetup paperSize="9" scale="95" orientation="landscape" horizontalDpi="300" verticalDpi="300" r:id="rId1"/>
  <headerFooter alignWithMargins="0">
    <oddFooter>&amp;LVeresegyház, 2013. Február 07.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67</vt:i4>
      </vt:variant>
      <vt:variant>
        <vt:lpstr>Névvel ellátott tartományok</vt:lpstr>
      </vt:variant>
      <vt:variant>
        <vt:i4>9</vt:i4>
      </vt:variant>
    </vt:vector>
  </HeadingPairs>
  <TitlesOfParts>
    <vt:vector size="76" baseType="lpstr">
      <vt:lpstr>1. Mérleg Város összesen</vt:lpstr>
      <vt:lpstr> 1.1. Mérleg Önkorm.</vt:lpstr>
      <vt:lpstr> 1.2. Mérleg Hivatal</vt:lpstr>
      <vt:lpstr>1.3 GAMESZ Mérleg</vt:lpstr>
      <vt:lpstr>1.4. Óvoda Mérleg</vt:lpstr>
      <vt:lpstr>1.5. Bölcsőde Mérleg</vt:lpstr>
      <vt:lpstr>1.6. Könyvtár Mérleg</vt:lpstr>
      <vt:lpstr>1.7. Műv. Ház Mérleg</vt:lpstr>
      <vt:lpstr> 1.8. Mérleg Id. Otthona</vt:lpstr>
      <vt:lpstr> 2. Működési</vt:lpstr>
      <vt:lpstr>2.1. Önk. működ.</vt:lpstr>
      <vt:lpstr>2.1.1. Önk.műk.köt.</vt:lpstr>
      <vt:lpstr> 2.1.2. Önk.műk.önként</vt:lpstr>
      <vt:lpstr>3. Felhalmozási</vt:lpstr>
      <vt:lpstr>3.1.  Önk. felhalm. </vt:lpstr>
      <vt:lpstr> 3.1.1. Önk.felh.köt.</vt:lpstr>
      <vt:lpstr>3.1.2.  Önk.felh.önként</vt:lpstr>
      <vt:lpstr>4. Ph. M-F. </vt:lpstr>
      <vt:lpstr>4.1. Ph. M-F. köt.</vt:lpstr>
      <vt:lpstr>4.2. PH. M-F. Önk.</vt:lpstr>
      <vt:lpstr>4.3. PH. M-F. állami</vt:lpstr>
      <vt:lpstr>5. Ktv-i szervek M-F.bev </vt:lpstr>
      <vt:lpstr>5.1. GAMESZ M-F.bev</vt:lpstr>
      <vt:lpstr>5.1.1.GAMESZ M-F. köt.</vt:lpstr>
      <vt:lpstr>5.1.2.GAMESZ M-F. önk.</vt:lpstr>
      <vt:lpstr>5.2. Óvoda M-F.bev.</vt:lpstr>
      <vt:lpstr>5.2.1.Óvoda M-F. köt.</vt:lpstr>
      <vt:lpstr>5.2.2.Óvoda M-F. önk.</vt:lpstr>
      <vt:lpstr>5.3.Bölcsőde M-F.bev.</vt:lpstr>
      <vt:lpstr>5.3.1Bölcsőde M-F. köt.</vt:lpstr>
      <vt:lpstr>5.3.2.Bölcsőde M-F. önk.</vt:lpstr>
      <vt:lpstr>5.4. Könyvtár M-F.bev</vt:lpstr>
      <vt:lpstr>5.4.1.Könyvtár M-F. köt.</vt:lpstr>
      <vt:lpstr>5.4.2.Könyvtár M-F. önk.</vt:lpstr>
      <vt:lpstr>5.5.Műv. Ház M-F.bev</vt:lpstr>
      <vt:lpstr>5.5.1.Műv. Ház M-F. köt.</vt:lpstr>
      <vt:lpstr>5.5.2.Műv. Ház M-F. önk.</vt:lpstr>
      <vt:lpstr>5.6. Idősek Otthona M-F.bev</vt:lpstr>
      <vt:lpstr>5.6.1. Id. Otthona M-F. köt.</vt:lpstr>
      <vt:lpstr>5.6.2.  Id. Otthona M-F. önk.</vt:lpstr>
      <vt:lpstr>6.  Kiad. mindössz.</vt:lpstr>
      <vt:lpstr>7. Önk.M-F.kiad.össz.</vt:lpstr>
      <vt:lpstr> 7.1. Önk.M-F.kiad.köt. </vt:lpstr>
      <vt:lpstr>7.2.  Önk.M-F.kiad.önk.</vt:lpstr>
      <vt:lpstr>8.PH.M-F.kiad.össz.</vt:lpstr>
      <vt:lpstr>8.1.PH.M-F.kiad.Köt.</vt:lpstr>
      <vt:lpstr>8.2.PH.M-F.kiad.önk.</vt:lpstr>
      <vt:lpstr>8.3.PH.M-F.kiad.önk.Állami</vt:lpstr>
      <vt:lpstr>9.Ktv-i szervek.kiad.össz.</vt:lpstr>
      <vt:lpstr>9.1.GAMESZ M-F.kiad.össz.</vt:lpstr>
      <vt:lpstr>9.1.1.GAMESZ M-F.kiad köt.</vt:lpstr>
      <vt:lpstr>9.1.2.GAMESZ M-F.kiad.önk.</vt:lpstr>
      <vt:lpstr>9.2.Óvoda M-F.kiad.össz.</vt:lpstr>
      <vt:lpstr>9.2.1.Óvoda M-F.kiad köt.</vt:lpstr>
      <vt:lpstr>9.2.2.Óvoda M-F.kiad.önk.</vt:lpstr>
      <vt:lpstr>9.3.Bölcsőde M-F.kiad.össz.</vt:lpstr>
      <vt:lpstr>9.3.1Bölcsőde M-F.kiad köt.</vt:lpstr>
      <vt:lpstr>9.3.2.Bölcsőde M-F.kiad.önk.</vt:lpstr>
      <vt:lpstr>9.4.Könyvtár M-F.kiad.össz.</vt:lpstr>
      <vt:lpstr>9.4.1.Könyvtár M-F.kiad köt.</vt:lpstr>
      <vt:lpstr>9.4.2.Könyvtár M-F.kiad.önk.</vt:lpstr>
      <vt:lpstr>9.5.Műv. Ház M-F.kiad.össz.</vt:lpstr>
      <vt:lpstr>9.5.1Műv. Ház M-F.kiad köt.</vt:lpstr>
      <vt:lpstr>9.5.2.Műv. Ház M-F.kiad.önk.</vt:lpstr>
      <vt:lpstr>9.6.Id. Otthona M-F.kiad.össz.</vt:lpstr>
      <vt:lpstr>9.6.1.Id.Otthona M-F.kiad köt.</vt:lpstr>
      <vt:lpstr>9.6.2Id. Otthona M-F.kiad.önk.</vt:lpstr>
      <vt:lpstr>' 7.1. Önk.M-F.kiad.köt. '!Nyomtatási_cím</vt:lpstr>
      <vt:lpstr>'5.1.1.GAMESZ M-F. köt.'!Nyomtatási_cím</vt:lpstr>
      <vt:lpstr>'7.2.  Önk.M-F.kiad.önk.'!Nyomtatási_cím</vt:lpstr>
      <vt:lpstr>'9.1.1.GAMESZ M-F.kiad köt.'!Nyomtatási_cím</vt:lpstr>
      <vt:lpstr>' 1.1. Mérleg Önkorm.'!Nyomtatási_terület</vt:lpstr>
      <vt:lpstr>' 1.2. Mérleg Hivatal'!Nyomtatási_terület</vt:lpstr>
      <vt:lpstr>' 2.1.2. Önk.műk.önként'!Nyomtatási_terület</vt:lpstr>
      <vt:lpstr>'1. Mérleg Város összesen'!Nyomtatási_terület</vt:lpstr>
      <vt:lpstr>'7.2.  Önk.M-F.kiad.önk.'!Nyomtatási_terület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Jáger Ágnes</dc:creator>
  <cp:lastModifiedBy>Veresegyház Polgármesteri Hivatal</cp:lastModifiedBy>
  <cp:lastPrinted>2013-02-13T12:33:25Z</cp:lastPrinted>
  <dcterms:created xsi:type="dcterms:W3CDTF">2000-01-09T14:34:55Z</dcterms:created>
  <dcterms:modified xsi:type="dcterms:W3CDTF">2013-02-13T12:34:32Z</dcterms:modified>
</cp:coreProperties>
</file>