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9360" windowHeight="4440" tabRatio="739" activeTab="1"/>
  </bookViews>
  <sheets>
    <sheet name="10.1-10.5" sheetId="22" r:id="rId1"/>
    <sheet name="10.6.-10.9" sheetId="41" r:id="rId2"/>
    <sheet name="11.1-11.5" sheetId="24" r:id="rId3"/>
    <sheet name="12-14." sheetId="29" r:id="rId4"/>
    <sheet name="15.  " sheetId="26" r:id="rId5"/>
    <sheet name="16-17. " sheetId="27" r:id="rId6"/>
    <sheet name="18. " sheetId="28" r:id="rId7"/>
    <sheet name="19. " sheetId="31" r:id="rId8"/>
    <sheet name="20." sheetId="32" r:id="rId9"/>
    <sheet name="21. " sheetId="33" r:id="rId10"/>
    <sheet name="22.-24." sheetId="34" r:id="rId11"/>
    <sheet name="25.1-25.3 ." sheetId="2" r:id="rId12"/>
    <sheet name="26.sz.mell. " sheetId="8" r:id="rId13"/>
    <sheet name="27. sz. mell." sheetId="35" r:id="rId14"/>
    <sheet name="28.sz" sheetId="40" r:id="rId15"/>
    <sheet name="29.sz." sheetId="39" r:id="rId16"/>
    <sheet name="30." sheetId="38" r:id="rId17"/>
  </sheets>
  <definedNames>
    <definedName name="_xlnm._FilterDatabase" localSheetId="14" hidden="1">'28.sz'!$B$1:$B$23</definedName>
    <definedName name="_xlnm._FilterDatabase" localSheetId="15" hidden="1">'29.sz.'!$B$3:$B$58</definedName>
    <definedName name="_xlnm.Print_Titles" localSheetId="14">'28.sz'!$1:$1</definedName>
    <definedName name="_xlnm.Print_Titles" localSheetId="15">'29.sz.'!$3:$3</definedName>
    <definedName name="_xlnm.Print_Area" localSheetId="2">'11.1-11.5'!$A$2:$E$99</definedName>
    <definedName name="_xlnm.Print_Area" localSheetId="7">'19. '!$A$1:$H$37</definedName>
  </definedNames>
  <calcPr calcId="125725"/>
</workbook>
</file>

<file path=xl/calcChain.xml><?xml version="1.0" encoding="utf-8"?>
<calcChain xmlns="http://schemas.openxmlformats.org/spreadsheetml/2006/main">
  <c r="D54" i="22"/>
  <c r="K9" i="39" l="1"/>
  <c r="C9"/>
  <c r="D44" i="22"/>
  <c r="F61"/>
  <c r="G60"/>
  <c r="K50" i="29"/>
  <c r="K51" s="1"/>
  <c r="I50"/>
  <c r="D51"/>
  <c r="E51"/>
  <c r="I51"/>
  <c r="J51"/>
  <c r="C51"/>
  <c r="E50"/>
  <c r="D50"/>
  <c r="E41" i="41"/>
  <c r="E42" s="1"/>
  <c r="C42"/>
  <c r="D42"/>
  <c r="B42"/>
  <c r="C20" i="38" l="1"/>
  <c r="C28"/>
  <c r="C14"/>
  <c r="D38" i="27"/>
  <c r="E38"/>
  <c r="C38"/>
  <c r="C18"/>
  <c r="C32" i="38"/>
  <c r="C34" s="1"/>
  <c r="C60" i="2"/>
  <c r="C61"/>
  <c r="C62"/>
  <c r="C63"/>
  <c r="C64"/>
  <c r="C65"/>
  <c r="C66"/>
  <c r="C67"/>
  <c r="C68"/>
  <c r="C69"/>
  <c r="C70"/>
  <c r="C59"/>
  <c r="B60"/>
  <c r="B61"/>
  <c r="B62"/>
  <c r="B63"/>
  <c r="B64"/>
  <c r="B65"/>
  <c r="B66"/>
  <c r="B67"/>
  <c r="B68"/>
  <c r="B69"/>
  <c r="B70"/>
  <c r="B59"/>
  <c r="D10" l="1"/>
  <c r="E10"/>
  <c r="E21" s="1"/>
  <c r="F10"/>
  <c r="G10"/>
  <c r="G21" s="1"/>
  <c r="H10"/>
  <c r="I10"/>
  <c r="D11"/>
  <c r="E11"/>
  <c r="F11"/>
  <c r="G11"/>
  <c r="H11"/>
  <c r="I11"/>
  <c r="D12"/>
  <c r="E12"/>
  <c r="F12"/>
  <c r="G12"/>
  <c r="H12"/>
  <c r="I12"/>
  <c r="D13"/>
  <c r="E13"/>
  <c r="F13"/>
  <c r="G13"/>
  <c r="H13"/>
  <c r="I13"/>
  <c r="D14"/>
  <c r="E14"/>
  <c r="F14"/>
  <c r="G14"/>
  <c r="H14"/>
  <c r="I14"/>
  <c r="D15"/>
  <c r="E15"/>
  <c r="F15"/>
  <c r="G15"/>
  <c r="H15"/>
  <c r="I15"/>
  <c r="D16"/>
  <c r="E16"/>
  <c r="F16"/>
  <c r="G16"/>
  <c r="H16"/>
  <c r="I16"/>
  <c r="D17"/>
  <c r="E17"/>
  <c r="F17"/>
  <c r="G17"/>
  <c r="H17"/>
  <c r="I17"/>
  <c r="D18"/>
  <c r="E18"/>
  <c r="F18"/>
  <c r="G18"/>
  <c r="H18"/>
  <c r="I18"/>
  <c r="D19"/>
  <c r="E19"/>
  <c r="F19"/>
  <c r="G19"/>
  <c r="H19"/>
  <c r="I19"/>
  <c r="D20"/>
  <c r="E20"/>
  <c r="F20"/>
  <c r="G20"/>
  <c r="H20"/>
  <c r="I20"/>
  <c r="E9"/>
  <c r="F9"/>
  <c r="G9"/>
  <c r="H9"/>
  <c r="H21" s="1"/>
  <c r="I9"/>
  <c r="D9"/>
  <c r="D21" s="1"/>
  <c r="F21"/>
  <c r="I21" l="1"/>
  <c r="D83" l="1"/>
  <c r="D84"/>
  <c r="D85"/>
  <c r="D86"/>
  <c r="D87"/>
  <c r="D88"/>
  <c r="D89"/>
  <c r="D90"/>
  <c r="D91"/>
  <c r="D92"/>
  <c r="D93"/>
  <c r="D82"/>
  <c r="C9" s="1"/>
  <c r="C83"/>
  <c r="C84"/>
  <c r="C85"/>
  <c r="C86"/>
  <c r="C87"/>
  <c r="C88"/>
  <c r="C89"/>
  <c r="C90"/>
  <c r="C91"/>
  <c r="C92"/>
  <c r="C93"/>
  <c r="C82"/>
  <c r="B9" s="1"/>
  <c r="P94"/>
  <c r="O94"/>
  <c r="D18" i="27"/>
  <c r="E18"/>
  <c r="F18"/>
  <c r="G18"/>
  <c r="D55" i="41"/>
  <c r="C55"/>
  <c r="B55"/>
  <c r="E54"/>
  <c r="E53"/>
  <c r="E52"/>
  <c r="E51"/>
  <c r="E55" s="1"/>
  <c r="E40"/>
  <c r="E39"/>
  <c r="B38"/>
  <c r="B29"/>
  <c r="D17"/>
  <c r="B17"/>
  <c r="B19" i="2" l="1"/>
  <c r="J19" s="1"/>
  <c r="B17"/>
  <c r="J17" s="1"/>
  <c r="B15"/>
  <c r="J15" s="1"/>
  <c r="B13"/>
  <c r="J13" s="1"/>
  <c r="B11"/>
  <c r="J11" s="1"/>
  <c r="C19"/>
  <c r="K19" s="1"/>
  <c r="C17"/>
  <c r="K17" s="1"/>
  <c r="C15"/>
  <c r="K15" s="1"/>
  <c r="C13"/>
  <c r="K13" s="1"/>
  <c r="C11"/>
  <c r="K11" s="1"/>
  <c r="B20"/>
  <c r="J20" s="1"/>
  <c r="B18"/>
  <c r="J18" s="1"/>
  <c r="B16"/>
  <c r="J16" s="1"/>
  <c r="B14"/>
  <c r="J14" s="1"/>
  <c r="B12"/>
  <c r="J12" s="1"/>
  <c r="B10"/>
  <c r="J10" s="1"/>
  <c r="C20"/>
  <c r="K20" s="1"/>
  <c r="C18"/>
  <c r="K18" s="1"/>
  <c r="C16"/>
  <c r="K16" s="1"/>
  <c r="C14"/>
  <c r="K14" s="1"/>
  <c r="C12"/>
  <c r="K12" s="1"/>
  <c r="C10"/>
  <c r="K10" s="1"/>
  <c r="J9"/>
  <c r="K9"/>
  <c r="E38" i="41"/>
  <c r="K21" i="2" l="1"/>
  <c r="C21"/>
  <c r="B21"/>
  <c r="J21" s="1"/>
  <c r="E52" i="22"/>
  <c r="E61" s="1"/>
  <c r="E7" i="24" l="1"/>
  <c r="E8"/>
  <c r="E9"/>
  <c r="D42"/>
  <c r="C42"/>
  <c r="B42"/>
  <c r="E41"/>
  <c r="E42" s="1"/>
  <c r="B94" i="2" l="1"/>
  <c r="D94"/>
  <c r="N94"/>
  <c r="M94"/>
  <c r="L94"/>
  <c r="K94"/>
  <c r="J94"/>
  <c r="I94"/>
  <c r="H94"/>
  <c r="G94"/>
  <c r="F94"/>
  <c r="E94"/>
  <c r="C94"/>
  <c r="K21" i="40"/>
  <c r="K20"/>
  <c r="K19"/>
  <c r="K18"/>
  <c r="K17"/>
  <c r="K16"/>
  <c r="K15"/>
  <c r="K14"/>
  <c r="K13"/>
  <c r="K12"/>
  <c r="K11"/>
  <c r="K10"/>
  <c r="K9"/>
  <c r="K8"/>
  <c r="K7"/>
  <c r="K5"/>
  <c r="K4"/>
  <c r="K3"/>
  <c r="K2"/>
  <c r="K22" s="1"/>
  <c r="L4" i="39" l="1"/>
  <c r="L5"/>
  <c r="L6"/>
  <c r="C7"/>
  <c r="K7"/>
  <c r="L7"/>
  <c r="N7"/>
  <c r="L8"/>
  <c r="L9"/>
  <c r="L10"/>
  <c r="L12"/>
  <c r="L14"/>
  <c r="L15"/>
  <c r="L16"/>
  <c r="L22" l="1"/>
  <c r="K70" i="2"/>
  <c r="J70"/>
  <c r="K69"/>
  <c r="J69"/>
  <c r="K68"/>
  <c r="J68"/>
  <c r="K67"/>
  <c r="J67"/>
  <c r="K66"/>
  <c r="J66"/>
  <c r="K65"/>
  <c r="J65"/>
  <c r="K64"/>
  <c r="J64"/>
  <c r="K63"/>
  <c r="J63"/>
  <c r="K62"/>
  <c r="J62"/>
  <c r="K61"/>
  <c r="J61"/>
  <c r="K60"/>
  <c r="J60"/>
  <c r="K59"/>
  <c r="K71" s="1"/>
  <c r="J59"/>
  <c r="K35"/>
  <c r="K36"/>
  <c r="K37"/>
  <c r="K38"/>
  <c r="K39"/>
  <c r="K40"/>
  <c r="K41"/>
  <c r="K42"/>
  <c r="K43"/>
  <c r="K44"/>
  <c r="K45"/>
  <c r="K34"/>
  <c r="K46" s="1"/>
  <c r="J35"/>
  <c r="J36"/>
  <c r="J37"/>
  <c r="J38"/>
  <c r="J39"/>
  <c r="J40"/>
  <c r="J41"/>
  <c r="J42"/>
  <c r="J43"/>
  <c r="J44"/>
  <c r="J45"/>
  <c r="J34"/>
  <c r="J46" s="1"/>
  <c r="B46"/>
  <c r="C46"/>
  <c r="J22" i="35"/>
  <c r="I22"/>
  <c r="H22"/>
  <c r="G22"/>
  <c r="F22"/>
  <c r="E22"/>
  <c r="K22" s="1"/>
  <c r="K21"/>
  <c r="K20"/>
  <c r="K19"/>
  <c r="K18"/>
  <c r="K17"/>
  <c r="J14"/>
  <c r="I14"/>
  <c r="H14"/>
  <c r="G14"/>
  <c r="F14"/>
  <c r="E14"/>
  <c r="K14" s="1"/>
  <c r="K13"/>
  <c r="K12"/>
  <c r="K11"/>
  <c r="K10"/>
  <c r="K9"/>
  <c r="K8"/>
  <c r="K7"/>
  <c r="B51" i="34"/>
  <c r="B36"/>
  <c r="B16"/>
  <c r="T21" i="33"/>
  <c r="S21"/>
  <c r="R21"/>
  <c r="Q21"/>
  <c r="P21"/>
  <c r="O21"/>
  <c r="N21"/>
  <c r="M21"/>
  <c r="L21"/>
  <c r="K21"/>
  <c r="J21"/>
  <c r="I21"/>
  <c r="H21"/>
  <c r="G21"/>
  <c r="F21"/>
  <c r="E21"/>
  <c r="D21"/>
  <c r="C21"/>
  <c r="U20"/>
  <c r="U19"/>
  <c r="U18"/>
  <c r="U17"/>
  <c r="U16"/>
  <c r="U15"/>
  <c r="U14"/>
  <c r="T13"/>
  <c r="T22" s="1"/>
  <c r="S13"/>
  <c r="S22" s="1"/>
  <c r="R13"/>
  <c r="R22" s="1"/>
  <c r="Q13"/>
  <c r="Q22" s="1"/>
  <c r="P13"/>
  <c r="P22" s="1"/>
  <c r="O13"/>
  <c r="O22" s="1"/>
  <c r="N13"/>
  <c r="N22" s="1"/>
  <c r="M13"/>
  <c r="M22" s="1"/>
  <c r="L13"/>
  <c r="L22" s="1"/>
  <c r="K13"/>
  <c r="K22" s="1"/>
  <c r="J13"/>
  <c r="J22" s="1"/>
  <c r="I13"/>
  <c r="I22" s="1"/>
  <c r="H13"/>
  <c r="H22" s="1"/>
  <c r="G13"/>
  <c r="G22" s="1"/>
  <c r="F13"/>
  <c r="F22" s="1"/>
  <c r="E13"/>
  <c r="E22" s="1"/>
  <c r="D13"/>
  <c r="D22" s="1"/>
  <c r="C13"/>
  <c r="U12"/>
  <c r="U11"/>
  <c r="U10"/>
  <c r="U9"/>
  <c r="U8"/>
  <c r="U7"/>
  <c r="B21" i="32"/>
  <c r="B29" s="1"/>
  <c r="B8"/>
  <c r="G37" i="31"/>
  <c r="F37"/>
  <c r="E37"/>
  <c r="D37"/>
  <c r="C37"/>
  <c r="B37"/>
  <c r="H26"/>
  <c r="H25"/>
  <c r="H24"/>
  <c r="H23"/>
  <c r="H22"/>
  <c r="H21"/>
  <c r="H20"/>
  <c r="H19"/>
  <c r="H18"/>
  <c r="H17"/>
  <c r="H16"/>
  <c r="H15"/>
  <c r="H14"/>
  <c r="H13"/>
  <c r="H12"/>
  <c r="H11"/>
  <c r="B85" i="24"/>
  <c r="U13" i="33" l="1"/>
  <c r="H37" i="31"/>
  <c r="J71" i="2"/>
  <c r="D25" i="33"/>
  <c r="F25"/>
  <c r="H25"/>
  <c r="J25"/>
  <c r="L25"/>
  <c r="N25"/>
  <c r="P25"/>
  <c r="R25"/>
  <c r="T25"/>
  <c r="E25"/>
  <c r="G25"/>
  <c r="I25"/>
  <c r="K25"/>
  <c r="M25"/>
  <c r="O25"/>
  <c r="Q25"/>
  <c r="S25"/>
  <c r="C22"/>
  <c r="U22" s="1"/>
  <c r="U21"/>
  <c r="J28" i="29"/>
  <c r="I28"/>
  <c r="I49" s="1"/>
  <c r="H32"/>
  <c r="G32"/>
  <c r="K72"/>
  <c r="J72"/>
  <c r="I72"/>
  <c r="H72"/>
  <c r="G72"/>
  <c r="F72"/>
  <c r="C72"/>
  <c r="D71"/>
  <c r="D72" s="1"/>
  <c r="K49"/>
  <c r="J49"/>
  <c r="F49"/>
  <c r="F51" s="1"/>
  <c r="C49"/>
  <c r="D48"/>
  <c r="D47"/>
  <c r="G46"/>
  <c r="D45"/>
  <c r="D44"/>
  <c r="G43"/>
  <c r="H43" s="1"/>
  <c r="G42"/>
  <c r="H42" s="1"/>
  <c r="H41"/>
  <c r="G41"/>
  <c r="H40"/>
  <c r="G40"/>
  <c r="H39"/>
  <c r="G39"/>
  <c r="H38"/>
  <c r="G38"/>
  <c r="G49" s="1"/>
  <c r="G51" s="1"/>
  <c r="H37"/>
  <c r="H49" s="1"/>
  <c r="H51" s="1"/>
  <c r="D36"/>
  <c r="E36" s="1"/>
  <c r="D35"/>
  <c r="E35" s="1"/>
  <c r="D34"/>
  <c r="E34" s="1"/>
  <c r="E33"/>
  <c r="D33"/>
  <c r="E32"/>
  <c r="E31"/>
  <c r="D31"/>
  <c r="E30"/>
  <c r="D30"/>
  <c r="E29"/>
  <c r="D29"/>
  <c r="D28"/>
  <c r="E28" s="1"/>
  <c r="E27"/>
  <c r="E26"/>
  <c r="E25"/>
  <c r="E24"/>
  <c r="E23"/>
  <c r="E22"/>
  <c r="E21"/>
  <c r="E20"/>
  <c r="E19"/>
  <c r="E18"/>
  <c r="E17"/>
  <c r="E16"/>
  <c r="E15"/>
  <c r="E12"/>
  <c r="E11"/>
  <c r="E10"/>
  <c r="D9"/>
  <c r="D49" s="1"/>
  <c r="D46" i="2"/>
  <c r="C25" i="33" l="1"/>
  <c r="E9" i="29"/>
  <c r="E49" s="1"/>
  <c r="E71"/>
  <c r="E72" s="1"/>
  <c r="B29" i="24" l="1"/>
  <c r="E29" s="1"/>
  <c r="E28"/>
  <c r="E27"/>
  <c r="E52"/>
  <c r="E46" i="2" l="1"/>
  <c r="F46"/>
  <c r="G46"/>
  <c r="C71" l="1"/>
  <c r="B71"/>
  <c r="B16" i="24" l="1"/>
  <c r="E15"/>
  <c r="C16"/>
  <c r="D16"/>
  <c r="E10"/>
  <c r="E11"/>
  <c r="E12"/>
  <c r="E13"/>
  <c r="E14"/>
  <c r="E6"/>
  <c r="D35" i="22"/>
  <c r="D59"/>
  <c r="G52"/>
  <c r="G53"/>
  <c r="G54"/>
  <c r="G56"/>
  <c r="G58"/>
  <c r="G59"/>
  <c r="G51"/>
  <c r="D57"/>
  <c r="G57" s="1"/>
  <c r="D55"/>
  <c r="G55" l="1"/>
  <c r="D61"/>
  <c r="G61"/>
  <c r="E16" i="24"/>
  <c r="E53"/>
  <c r="B53"/>
  <c r="C53"/>
  <c r="D53"/>
  <c r="E73"/>
  <c r="E74"/>
  <c r="E75"/>
  <c r="E76"/>
  <c r="E77"/>
  <c r="E81"/>
  <c r="E78"/>
  <c r="E79"/>
  <c r="E80"/>
  <c r="E82"/>
  <c r="E83"/>
  <c r="E84"/>
  <c r="C85"/>
  <c r="D85"/>
  <c r="E96"/>
  <c r="B97"/>
  <c r="C97"/>
  <c r="D97"/>
  <c r="E97"/>
  <c r="G7" i="22"/>
  <c r="G8"/>
  <c r="G9"/>
  <c r="D10"/>
  <c r="E10"/>
  <c r="F10"/>
  <c r="D25"/>
  <c r="C38" i="8"/>
  <c r="G10" i="22" l="1"/>
  <c r="E85" i="24"/>
</calcChain>
</file>

<file path=xl/comments1.xml><?xml version="1.0" encoding="utf-8"?>
<comments xmlns="http://schemas.openxmlformats.org/spreadsheetml/2006/main">
  <authors>
    <author>Veresegyház Polgármesteri Hivatal</author>
  </authors>
  <commentList>
    <comment ref="B9" authorId="0">
      <text>
        <r>
          <rPr>
            <b/>
            <sz val="9"/>
            <color indexed="81"/>
            <rFont val="Tahoma"/>
            <family val="2"/>
            <charset val="238"/>
          </rPr>
          <t>Veresegyház Polgármesteri Hivatal:</t>
        </r>
        <r>
          <rPr>
            <sz val="9"/>
            <color indexed="81"/>
            <rFont val="Tahoma"/>
            <family val="2"/>
            <charset val="238"/>
          </rPr>
          <t xml:space="preserve">
csökkentve a finanszírozási igénnyel (Hivatal is)</t>
        </r>
      </text>
    </comment>
    <comment ref="B59" authorId="0">
      <text>
        <r>
          <rPr>
            <b/>
            <sz val="9"/>
            <color indexed="81"/>
            <rFont val="Tahoma"/>
            <family val="2"/>
            <charset val="238"/>
          </rPr>
          <t>Veresegyház Polgármesteri Hivatal:</t>
        </r>
        <r>
          <rPr>
            <sz val="9"/>
            <color indexed="81"/>
            <rFont val="Tahoma"/>
            <family val="2"/>
            <charset val="238"/>
          </rPr>
          <t xml:space="preserve">
időarányosan elosztva az összes előirányzat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<sst xmlns="http://schemas.openxmlformats.org/spreadsheetml/2006/main" count="931" uniqueCount="626">
  <si>
    <t>Ezer Ft-ban</t>
  </si>
  <si>
    <t xml:space="preserve">Ebből: </t>
  </si>
  <si>
    <t xml:space="preserve">Hónap </t>
  </si>
  <si>
    <t xml:space="preserve">Bevétel </t>
  </si>
  <si>
    <t>Kiadás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</si>
  <si>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</si>
  <si>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</si>
  <si>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</si>
  <si>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</si>
  <si>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</si>
  <si>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</si>
  <si>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</si>
  <si>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</si>
  <si>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</si>
  <si>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</si>
  <si>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</si>
  <si>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 xml:space="preserve">December </t>
  </si>
  <si>
    <t>Összesen</t>
  </si>
  <si>
    <t xml:space="preserve">Költségvetési </t>
  </si>
  <si>
    <t xml:space="preserve">Hitel </t>
  </si>
  <si>
    <t xml:space="preserve">Felvétel </t>
  </si>
  <si>
    <t xml:space="preserve">Törlesztés </t>
  </si>
  <si>
    <t xml:space="preserve">Értékpapír </t>
  </si>
  <si>
    <t xml:space="preserve">Eladás </t>
  </si>
  <si>
    <t xml:space="preserve">Vétel </t>
  </si>
  <si>
    <t xml:space="preserve">KIMUTATÁS </t>
  </si>
  <si>
    <t xml:space="preserve">Ezer Ft-ban </t>
  </si>
  <si>
    <t xml:space="preserve">Közvetett támogatás megnevezése </t>
  </si>
  <si>
    <t>Közvetett támogatás tervezett összege</t>
  </si>
  <si>
    <t>Helyi adónál biztosított kedvezmény összege</t>
  </si>
  <si>
    <t xml:space="preserve">       - építményadó</t>
  </si>
  <si>
    <t xml:space="preserve">       - telekadó</t>
  </si>
  <si>
    <t xml:space="preserve">       - vállalkozások kommunális adója</t>
  </si>
  <si>
    <t xml:space="preserve">       - magánszemélyek kommunális adója</t>
  </si>
  <si>
    <t xml:space="preserve">       - idegenforgalmi adó tartózkodás után </t>
  </si>
  <si>
    <t xml:space="preserve">       - idegenforgalmi adó épületek után </t>
  </si>
  <si>
    <t xml:space="preserve">       - iparűzési adó állandó jelleggel végzett iparűzési tevékenység után </t>
  </si>
  <si>
    <t>Helyi adónál biztosított mentesség összege</t>
  </si>
  <si>
    <t>Egyéb nyújtott kedvezmény vagy kölcsön elengedésének összege</t>
  </si>
  <si>
    <t>Gépjárműadónál biztosított mentesség összege</t>
  </si>
  <si>
    <t xml:space="preserve">ÖSSZESEN </t>
  </si>
  <si>
    <t>Gépjárműadónál biztosított kedvezmény összege</t>
  </si>
  <si>
    <t xml:space="preserve">       - iparűzési adó ideiglenes jelleggel végzett iparűzési tevék. után </t>
  </si>
  <si>
    <t xml:space="preserve">a közvetett támogatások tervezett összegéről </t>
  </si>
  <si>
    <t>Helyiségek, eszközök hasznosításából származó kedvezmény összege</t>
  </si>
  <si>
    <t>Helyiségek, eszközök hasznosításából származó mentesség összege</t>
  </si>
  <si>
    <t xml:space="preserve">Szöveges indokolás: </t>
  </si>
  <si>
    <t xml:space="preserve">Összesen </t>
  </si>
  <si>
    <t xml:space="preserve">Ellátottak térítési díjának, kártérítésének méltányossági alapon történő elengedésének összege  </t>
  </si>
  <si>
    <t xml:space="preserve">Lakosság részére lakásépítéshez, lakásfelújításhoz nyújtott kölcsönök elengedésének összege </t>
  </si>
  <si>
    <t>Több éves kihatással járó döntések</t>
  </si>
  <si>
    <t xml:space="preserve">  számszerűsítése</t>
  </si>
  <si>
    <t xml:space="preserve">                </t>
  </si>
  <si>
    <t xml:space="preserve">     Ezer Ft-ban</t>
  </si>
  <si>
    <t>Hitel törlesztés</t>
  </si>
  <si>
    <t>Kötvénybeváltás kiadásai</t>
  </si>
  <si>
    <t>………..…………… beruházás</t>
  </si>
  <si>
    <t xml:space="preserve">Megnevezés </t>
  </si>
  <si>
    <t xml:space="preserve">2013. év </t>
  </si>
  <si>
    <t xml:space="preserve">2017. év után </t>
  </si>
  <si>
    <t>2014. év</t>
  </si>
  <si>
    <t xml:space="preserve">2015. év </t>
  </si>
  <si>
    <t>2016. év</t>
  </si>
  <si>
    <t>2017. év</t>
  </si>
  <si>
    <t xml:space="preserve">………..…………… felújítás </t>
  </si>
  <si>
    <t>……. pénzügyi lízingből eredő kötelezettség</t>
  </si>
  <si>
    <t>Kibocsátás</t>
  </si>
  <si>
    <t xml:space="preserve">Beváltás </t>
  </si>
  <si>
    <t xml:space="preserve">EU-s projekt címe: </t>
  </si>
  <si>
    <t xml:space="preserve">Projekt azonosítója: </t>
  </si>
  <si>
    <t xml:space="preserve">Bevételek </t>
  </si>
  <si>
    <t>Saját erőből központi támogatás</t>
  </si>
  <si>
    <t xml:space="preserve">Társfinanszírozás </t>
  </si>
  <si>
    <t xml:space="preserve">Egyéb forrás </t>
  </si>
  <si>
    <t xml:space="preserve">Bevételek összesen </t>
  </si>
  <si>
    <t xml:space="preserve">Kiadások </t>
  </si>
  <si>
    <t xml:space="preserve">Kadások összesen </t>
  </si>
  <si>
    <t>Európai Uniós forrásból finanszírozott támogatással megvalósuló programok, projektek bevételei, kiadásai</t>
  </si>
  <si>
    <t>KIMUTATÁS</t>
  </si>
  <si>
    <t xml:space="preserve">II. Adósságot keletkeztető más ügyletek </t>
  </si>
  <si>
    <t xml:space="preserve">Összeg </t>
  </si>
  <si>
    <t>1.</t>
  </si>
  <si>
    <t>2.</t>
  </si>
  <si>
    <t>3.</t>
  </si>
  <si>
    <t>Adósságot keletkeztető ügylet megnevezése</t>
  </si>
  <si>
    <t>ezer Ft</t>
  </si>
  <si>
    <t xml:space="preserve">Helyi adóból származó bevétel </t>
  </si>
  <si>
    <t xml:space="preserve">Az önkormányzati vagyon és az önkormányzatot megillető vagyoni értékű jog értékesítéséből és hasznosításából származó bevétel </t>
  </si>
  <si>
    <t xml:space="preserve">Osztalék, koncessziós díj és hozambevétel </t>
  </si>
  <si>
    <t xml:space="preserve">Tárgyieszköz értékesítéséből származó bevétel </t>
  </si>
  <si>
    <t xml:space="preserve">Immateriális jószág értékesítéséből származó bevétel </t>
  </si>
  <si>
    <t xml:space="preserve">Részvény értékesítéséből származó bevétel </t>
  </si>
  <si>
    <t xml:space="preserve">Részesedés értékesítéséből származó bevétel </t>
  </si>
  <si>
    <t xml:space="preserve">Vállalat értékesítéséből vagy privatizációból származó bevétel </t>
  </si>
  <si>
    <t>Bírság-, pótlék- és díjbevétel</t>
  </si>
  <si>
    <t>Kezeséggel kapcsolatos megtérülés</t>
  </si>
  <si>
    <t>Saját bevétel megnevezése *</t>
  </si>
  <si>
    <t>Saját bevétel összesen</t>
  </si>
  <si>
    <t xml:space="preserve">Hitel felvételéből eredő aktuális tőketartozás </t>
  </si>
  <si>
    <t xml:space="preserve">Kölcsön felvételéből eredő aktuális tőketartozás </t>
  </si>
  <si>
    <t xml:space="preserve">Hitel átvállalásából eredő aktuális tőketartozás </t>
  </si>
  <si>
    <t xml:space="preserve">Kölcsön átvállalásából eredő aktuális tőketartozás </t>
  </si>
  <si>
    <t>A számvitlei törvény (SZt.) szerinti hitelviszonyt megtestesítő értékpapír forgalomba hozatal napjától a beváltás napjáig, kamatozó értékpapír esetén annak névértéke</t>
  </si>
  <si>
    <t>Egyéb értékpapír vételára</t>
  </si>
  <si>
    <t xml:space="preserve">Váltó kibocsátása a kibocsátás napjától a beváltás napjáig és a váltóval kiváltott kötelezettségell megegyező, kamatot nem tartalmazó értéke </t>
  </si>
  <si>
    <t xml:space="preserve">A Szt. szerinti pénzügyi lízing lízingbevevői félként történő megkötése a lízing futamideje alatt és a lizingszerződésben kikötött tőkerész hátralévő összege. </t>
  </si>
  <si>
    <t xml:space="preserve">A visszavásárlási kötelezettség kikötésével megkötött adásvételi szerződés eladói félként történő megkötése - ideértve a Szt. szerinti valódi penziós és óvadéki repóügyleteket is - a visszavásárlásig, és a kikötöttvisszavásárlási ár </t>
  </si>
  <si>
    <t>Szerződésben kapott, legalább háromszázhatvanöt nap időtartamú halasztott fizetés, részletfizetés, és a még ki nem fizetett ellenérték</t>
  </si>
  <si>
    <t>Külföldi hitelintézetek által, származékos műveletek különbözeteként az Államadósság Kezelő Központ Zrt.-nél elhelyezett fedezeti betétek, és azok összege</t>
  </si>
  <si>
    <t>Adósságot keltkeztető ügylet megnevezése **</t>
  </si>
  <si>
    <t xml:space="preserve">** Magyarország gazdasági stabilitásáról szóló 2011. évi CXCIV törvény 3. §  (1) bekezdése alapján </t>
  </si>
  <si>
    <t xml:space="preserve">Adósságot keletkeztető ügyletekből eredő fizetési kötelezettség  összesen </t>
  </si>
  <si>
    <t xml:space="preserve">* Az adósságot keletkeztető ügyletekhez történő hozzájárulás részletes szabályairól szóló 353/2011. (XII.30.) Korm. rendelet 2. § alapján </t>
  </si>
  <si>
    <t xml:space="preserve">a saját bevételek összegéről </t>
  </si>
  <si>
    <t>Összeg</t>
  </si>
  <si>
    <t xml:space="preserve">az adósságot keletkeztető ügyletekből eredő fizetési kötelezettségek futamidő végéig fennálló összegéről </t>
  </si>
  <si>
    <t>a kezességvállalásokból a kezesség érvényesíthetőségeig fennálló kötelezettségekről</t>
  </si>
  <si>
    <t xml:space="preserve">ezer Ft </t>
  </si>
  <si>
    <t xml:space="preserve">Kezességvállalás megnevezése </t>
  </si>
  <si>
    <t>I. Fejlesztési cél, amelyek megvalósításához adósságot keletkeztető ügylet megkötése válik, vagy válhat szükségessé</t>
  </si>
  <si>
    <t>Ügylet várható értéke</t>
  </si>
  <si>
    <t>2013. év</t>
  </si>
  <si>
    <t xml:space="preserve">2014. év </t>
  </si>
  <si>
    <t>2015. év</t>
  </si>
  <si>
    <t xml:space="preserve">2016. év </t>
  </si>
  <si>
    <t>2024. év</t>
  </si>
  <si>
    <t>2018. év</t>
  </si>
  <si>
    <t>2019. év</t>
  </si>
  <si>
    <t>2020. év</t>
  </si>
  <si>
    <t>2021. év</t>
  </si>
  <si>
    <t>2022. év</t>
  </si>
  <si>
    <t>2023. év</t>
  </si>
  <si>
    <t>2025. év</t>
  </si>
  <si>
    <t>2026. év</t>
  </si>
  <si>
    <t>Megnevezés</t>
  </si>
  <si>
    <t xml:space="preserve">Helyi adók </t>
  </si>
  <si>
    <t xml:space="preserve">Önkorm.-i vagyon, vagyoni értékű jog értékesít. bevét. </t>
  </si>
  <si>
    <t>Osztalék, koncssziós díj, hozambevétel</t>
  </si>
  <si>
    <t>Kezességvállalással kapcsolatos megtérülés</t>
  </si>
  <si>
    <t>Saját bevételek összesen</t>
  </si>
  <si>
    <t>Felvett, átvállalt hitel, kölcsön aktuális tőketartozása</t>
  </si>
  <si>
    <t>Hitelviszonyt megtestesítő értékpapír</t>
  </si>
  <si>
    <t xml:space="preserve">Adott váltó (kamat nélkül) </t>
  </si>
  <si>
    <t>Pénzügyi lízing tőkerész hátralévő összege</t>
  </si>
  <si>
    <t xml:space="preserve">Legalább 365 nap időtartamú halasztott fizetés, részletfizetés még ki nem fizett ellenértéke </t>
  </si>
  <si>
    <t xml:space="preserve">Fizetési kötelezettség összesen </t>
  </si>
  <si>
    <t xml:space="preserve">Kezességvállalásból eredő fizetési kötelezettség </t>
  </si>
  <si>
    <t xml:space="preserve">Tárgyi eszköz, immateriális jószág, részvény, részesedés értékesítéséből származó bevétel </t>
  </si>
  <si>
    <t xml:space="preserve">Az önkormányzat saját bevételeinek és az adósságot keletkeztető ügyleteiből eredő fizetési kötelezettségének bemutatása*  </t>
  </si>
  <si>
    <t xml:space="preserve">* Az államháztartásról szóló 2011. évi CXCV. törvény 23. § (2) bekezdés g) pontja alapján </t>
  </si>
  <si>
    <t>Visszavásárlási kötelezettség kikötésével megkötött adásvételi szerződés</t>
  </si>
  <si>
    <t>azon fejlesztési célokról, amelyek megvalósításához a Magyarország gazdasági stabilitásáról szóló 2011. évi CXCIV. törvény 3. § (1) szerinti adósságot keletkeztető ügylet megkötése válik vagy válhat szükségessé, az adósságot keletkeztető ügyletek várható összegével együtt</t>
  </si>
  <si>
    <t xml:space="preserve">   2013. évi  ELŐIRÁNYZAT-FELHASZNÁLÁSI TERV</t>
  </si>
  <si>
    <t xml:space="preserve">Folyószámla hitel </t>
  </si>
  <si>
    <t xml:space="preserve">Hitel/Kötvény </t>
  </si>
  <si>
    <t>2027. év</t>
  </si>
  <si>
    <t xml:space="preserve">3. Átengedett egyéb központi adók </t>
  </si>
  <si>
    <t xml:space="preserve">2. Termőföld bérbeadásából származó jöv.adó </t>
  </si>
  <si>
    <t xml:space="preserve">1. Gépjárműadó </t>
  </si>
  <si>
    <t xml:space="preserve">Önkormányzat </t>
  </si>
  <si>
    <t xml:space="preserve">  BEVÉTELEK JOGCÍMEI</t>
  </si>
  <si>
    <t>8. Iparűzési adó ideiglenes jelleggel végzett iparűzési tevékenység után (napi átalány)</t>
  </si>
  <si>
    <t xml:space="preserve">7. Iparűzési adó állandó jelleggel végzett iparűzési tevékenység után </t>
  </si>
  <si>
    <t xml:space="preserve">6. Idegenforgalmi adó épület után </t>
  </si>
  <si>
    <t>5. Idegenforgalmi adó tartózkodás után</t>
  </si>
  <si>
    <t>4. Magánszemélyek kommunális adója</t>
  </si>
  <si>
    <t xml:space="preserve">3. Vállalkozók kommunális adója </t>
  </si>
  <si>
    <t>2. Telekadó</t>
  </si>
  <si>
    <t xml:space="preserve">1. Építményadó </t>
  </si>
  <si>
    <t xml:space="preserve">I/2. Intézményi működési bevételek összesen </t>
  </si>
  <si>
    <t>xxxxxxxxxx</t>
  </si>
  <si>
    <t xml:space="preserve">3. Egyéb bevételek </t>
  </si>
  <si>
    <t xml:space="preserve">2. Szolgáltatások ellenértékének bevétele </t>
  </si>
  <si>
    <t>1. Áru- és készletértékesítés bevétele</t>
  </si>
  <si>
    <t>Mindösszesen</t>
  </si>
  <si>
    <t xml:space="preserve">Önkorm.-i Hivatal </t>
  </si>
  <si>
    <t xml:space="preserve">Kv.-i szervek összesen </t>
  </si>
  <si>
    <t xml:space="preserve">I/2. Intézményi működési bevételek részletezése </t>
  </si>
  <si>
    <t xml:space="preserve"> </t>
  </si>
  <si>
    <t xml:space="preserve">I/1. Közhatalmi bevételek összesen </t>
  </si>
  <si>
    <t xml:space="preserve">3. Bírságból származó bevétel </t>
  </si>
  <si>
    <t xml:space="preserve">2. Felügyeleti jellegű tevékenység díjbevétele </t>
  </si>
  <si>
    <t xml:space="preserve">I/1. Közhatalmi bevételek részletezése </t>
  </si>
  <si>
    <t xml:space="preserve">VII. Államházt.-on kívülről átvett pénzeszk. össz. </t>
  </si>
  <si>
    <t>Átvett működési célú pénzeszköz háztartásoktól (Medveotthon perselypénz)</t>
  </si>
  <si>
    <t>ÁH-on kívülről műk. Célú pénzeszk. Átvétel nonprofit szervtől</t>
  </si>
  <si>
    <t xml:space="preserve">Önkormányz. Hivatal </t>
  </si>
  <si>
    <t>Önkormányzat</t>
  </si>
  <si>
    <t xml:space="preserve">BEVÉTELEK JOGCÍMEI </t>
  </si>
  <si>
    <t xml:space="preserve">                Ezer Ft-ban </t>
  </si>
  <si>
    <t xml:space="preserve">VII. Államháztartáson kívülről átvett pénzeszközök </t>
  </si>
  <si>
    <t>VI. Egyéb kv.-i támog. Államh.-on belülről össz.</t>
  </si>
  <si>
    <t>Működési célú támogatási bev. Központi ktv-i szervtől (Munkahelyi életmód, Művház. Tám.)</t>
  </si>
  <si>
    <t>Működési célú támogatási bev. Központi ktv-i szervtől (pályázati támogatás drogmegelőlegezéshez)</t>
  </si>
  <si>
    <t>Működési célú támogatás ért. Bev. TB alaptól</t>
  </si>
  <si>
    <t xml:space="preserve">VI. Egyéb költségvetési támogatás államháztartáson belülről </t>
  </si>
  <si>
    <t xml:space="preserve">IV. Központosított előirányzatok összesen </t>
  </si>
  <si>
    <t>Lakott külterülettel kapcsolatos feladatok</t>
  </si>
  <si>
    <t>Üdülőhelyi feladatok</t>
  </si>
  <si>
    <t xml:space="preserve">IV. Központosított előirányzatok </t>
  </si>
  <si>
    <t xml:space="preserve">Mindösszesen </t>
  </si>
  <si>
    <t>Polgárm.-i Hivatal</t>
  </si>
  <si>
    <t>Támogatott megnevezése</t>
  </si>
  <si>
    <t>Drago Skorpiók Sportegyesület</t>
  </si>
  <si>
    <t>Március 15-i,október 23-i városi futóverseny</t>
  </si>
  <si>
    <t>Bursa</t>
  </si>
  <si>
    <t>Rendőrségi Alapítvány</t>
  </si>
  <si>
    <t>Városi Sportkör</t>
  </si>
  <si>
    <t xml:space="preserve">Veresegyházi Polgárőr Egyesület </t>
  </si>
  <si>
    <t>Oktatási Bizottság kerete</t>
  </si>
  <si>
    <t>Beruházási célú pénzeszköz átadás kv. Szervnek (Csatornatársulás részére fejlesztési hányad)</t>
  </si>
  <si>
    <t>Bölcsőde</t>
  </si>
  <si>
    <t>4. Intézményi egyéb sajátos bevételek</t>
  </si>
  <si>
    <t>5. ÁH. Belülre/kívülre továbbszámlázott belf. Szolg. Működési</t>
  </si>
  <si>
    <t>6. Működési kiadásokhoz kapcsolódó áfa visszatérítés</t>
  </si>
  <si>
    <t>7. Kiszámlázott term. És szolg. Áfa bevétele</t>
  </si>
  <si>
    <t>8. Értékesített tárgyieszköz áfa bevétele</t>
  </si>
  <si>
    <t>9. Fordított áfa technikai számla</t>
  </si>
  <si>
    <t>GAMESZ</t>
  </si>
  <si>
    <t>Polgármesteri Hivatal</t>
  </si>
  <si>
    <t>Óvoda</t>
  </si>
  <si>
    <t>Könyvtár</t>
  </si>
  <si>
    <t>Művelődési Ház</t>
  </si>
  <si>
    <t>Időskorúak Ápoló Otthona</t>
  </si>
  <si>
    <t>Támogatás értékű kiadás többcélú kistérségi társulásnak</t>
  </si>
  <si>
    <t>Működési célú pe. Átadás egyéb vállalkozásnak(RA-LA-MED KOVILO iskolaegészségügyre átadott pénz egészségpénztárból)</t>
  </si>
  <si>
    <t>V.2. Működési célú pénzeszköz átad. államháztartáson kívülre</t>
  </si>
  <si>
    <t xml:space="preserve">III.1. FELHALMOZÁSI Költségvetési támogatás államháztartáson belülre </t>
  </si>
  <si>
    <t>III.2. Felhalmozási célú pénzeszköz átad. államháztartáson kívülre</t>
  </si>
  <si>
    <t>Veresegyház Városi Önkormányzat</t>
  </si>
  <si>
    <t>Polgármesteri Hivatala</t>
  </si>
  <si>
    <t>Hulladékszállítási díj méltányossági alapon</t>
  </si>
  <si>
    <t xml:space="preserve"> - Az 1991. évi LXXXII. Tv. 8. § alapján a környezetvédelmi berendezésekre adható kedvezmény.</t>
  </si>
  <si>
    <t>Kedvezményesen bérbeadott helyiség</t>
  </si>
  <si>
    <t>Térítésmentesen bérbeadott, használatba adott helyiségek, közterületek</t>
  </si>
  <si>
    <t xml:space="preserve"> - Az 1991. évi LXXXII. Tv. 5. § (a) pontja alapján költségvetési szerv mentessége </t>
  </si>
  <si>
    <t xml:space="preserve">                                            (f) pontja alapján a mozgáskorlátozottakat megillető mentesség.</t>
  </si>
  <si>
    <t xml:space="preserve">                                     2. § (4) bekezdése alapján mentes bejelentési kötelezettség</t>
  </si>
  <si>
    <t xml:space="preserve">                                     4. § (4) bekezdése alapján mentes lopás miatt rendőrségi igazolás</t>
  </si>
  <si>
    <t>Az 1990. évi C. Tv 3. § (2) bekezdése alapján Társ. Szerv. Alapítvány, ha társasági adófizetése nincs</t>
  </si>
  <si>
    <t>Összesen:</t>
  </si>
  <si>
    <t>Szennyvízátemelő rekonstrukciós munkák</t>
  </si>
  <si>
    <t>37000-1</t>
  </si>
  <si>
    <t>Bruttó</t>
  </si>
  <si>
    <t>Áfa</t>
  </si>
  <si>
    <t>Nettó</t>
  </si>
  <si>
    <t>ÖNKÉNT VÁLLALT</t>
  </si>
  <si>
    <t>KÖTELEZŐ</t>
  </si>
  <si>
    <t>ÖNKORMÁNYZAT Szakfeladat összesen</t>
  </si>
  <si>
    <t>Szakfeladat összesen ÖNKÉNT VÁLLALT</t>
  </si>
  <si>
    <t>Szakfeladat összesen KÖTELEZŐ</t>
  </si>
  <si>
    <t>Eredeti előirányzat</t>
  </si>
  <si>
    <t>Felújítási feladat</t>
  </si>
  <si>
    <t>Szakfeladat</t>
  </si>
  <si>
    <t>ÖNKORMÁNYZAT</t>
  </si>
  <si>
    <t>Bölcsöde bővítés III.ütem</t>
  </si>
  <si>
    <t>889-101-1</t>
  </si>
  <si>
    <t>841403-1</t>
  </si>
  <si>
    <t>Villanyhálózat építés</t>
  </si>
  <si>
    <t>841-402-1</t>
  </si>
  <si>
    <t>Okt. 6-i szobor</t>
  </si>
  <si>
    <t>841-191-1</t>
  </si>
  <si>
    <t>Szent István téri lakások tűzhely, konyhabútor</t>
  </si>
  <si>
    <t>Szent István tér lakások burkolás és villany átvezetés</t>
  </si>
  <si>
    <t>Novusz Immo 2012 adás vételi szerződés</t>
  </si>
  <si>
    <t>Épület vásárlás: Privát - Termál Kft.</t>
  </si>
  <si>
    <t>Egyéb telek</t>
  </si>
  <si>
    <t>Telek vásárlás (Bak és vidéke)</t>
  </si>
  <si>
    <t>Vásárolt földterület értéke</t>
  </si>
  <si>
    <t>841-154-1</t>
  </si>
  <si>
    <t>Képzőművészeti alkotások</t>
  </si>
  <si>
    <t>Egyéb gépek, berendezések, felszerelések</t>
  </si>
  <si>
    <t>Ügyv. Számtech. Eszközök</t>
  </si>
  <si>
    <t>Szellemi termékek vásárlása</t>
  </si>
  <si>
    <t>841-112-1</t>
  </si>
  <si>
    <t>Geotermikus energia termálút egyéb költsége</t>
  </si>
  <si>
    <t xml:space="preserve">Város egyéb bekötések csapadék csatorna </t>
  </si>
  <si>
    <t>Blogék Ráday u. csapadék csatorna építés 2013. szerz.</t>
  </si>
  <si>
    <t>Blogék Ráday u. csapadék csatorna építés 2012 szerz.</t>
  </si>
  <si>
    <t>Monovia Kodály u. csapadék csatorna építés</t>
  </si>
  <si>
    <t>422-100-1</t>
  </si>
  <si>
    <t>egyéb tervek</t>
  </si>
  <si>
    <t>SKS Terv: 28 utca tervezése</t>
  </si>
  <si>
    <t xml:space="preserve">SKS Terv: körforgalmi csomópont Bp-i út -Könyves K. út </t>
  </si>
  <si>
    <t>Körforgalom: TSZ tanyánál, Könyves Kálmán u.-nál</t>
  </si>
  <si>
    <t>Egyéb utcák (Fenyves)</t>
  </si>
  <si>
    <t>Egyéb út építése MONOVIA</t>
  </si>
  <si>
    <t>Zúzott kő</t>
  </si>
  <si>
    <t>Penta: Dévér utca aszfaltozás</t>
  </si>
  <si>
    <t>Dobos és Ivácson 2000 kft: Fő téri buszmegálló kivitelezés</t>
  </si>
  <si>
    <t>Bunder-Mócsány: forgalomlassító bukkanó építés Wesselényi u.</t>
  </si>
  <si>
    <t>Rea-Szí: Eötvös u. járda építés</t>
  </si>
  <si>
    <t>Prototyp Zúzottkő</t>
  </si>
  <si>
    <t>Monovia: Zrínyi u. útépítés</t>
  </si>
  <si>
    <t>Blogék Kft: Ráday u. járda</t>
  </si>
  <si>
    <t>Blogék Kft: Ráday u. útalap</t>
  </si>
  <si>
    <t>Monovia: Kodály Z. u. útépítés</t>
  </si>
  <si>
    <t>Monovia: Dobó u. útépítés</t>
  </si>
  <si>
    <t>Monovia: Szondi u. útépítés</t>
  </si>
  <si>
    <t>412-000-1</t>
  </si>
  <si>
    <t>370-000-1</t>
  </si>
  <si>
    <t>Önkormányzat szakfeladat összesen</t>
  </si>
  <si>
    <t>Céltartalék  összesen</t>
  </si>
  <si>
    <t xml:space="preserve">Kv.-i szervek </t>
  </si>
  <si>
    <t>Önk.hivatal</t>
  </si>
  <si>
    <t>Előirányzat összege</t>
  </si>
  <si>
    <t xml:space="preserve">            Ezer Ft-ban</t>
  </si>
  <si>
    <t xml:space="preserve">Céltartalék célonkénti részletezése </t>
  </si>
  <si>
    <t xml:space="preserve">8 órás </t>
  </si>
  <si>
    <t xml:space="preserve">6 órás </t>
  </si>
  <si>
    <t xml:space="preserve">4 órás </t>
  </si>
  <si>
    <t xml:space="preserve">Engedélyezett létszám (fő) </t>
  </si>
  <si>
    <t>Költségvetési szerv</t>
  </si>
  <si>
    <t xml:space="preserve"> költségvetési szerv vezetője </t>
  </si>
  <si>
    <t>..........................................</t>
  </si>
  <si>
    <t xml:space="preserve">........................ 2013. ............ hó .... nap </t>
  </si>
  <si>
    <t>meghatározott határnapon túli tartozásállomány.</t>
  </si>
  <si>
    <t xml:space="preserve">(x) Az önkormányzat költségvetési rendeletének ....... §-ában </t>
  </si>
  <si>
    <t>Egyéb tartozásállomány</t>
  </si>
  <si>
    <t xml:space="preserve">Szállítókkal szembeni tartozásállomány </t>
  </si>
  <si>
    <t>és intézményeik felé</t>
  </si>
  <si>
    <t xml:space="preserve">Tartozásállomány önkormányzatok </t>
  </si>
  <si>
    <t>TB alapokkal szembeni tartozás</t>
  </si>
  <si>
    <t xml:space="preserve">szembeni tartozás </t>
  </si>
  <si>
    <t xml:space="preserve">Elkülönített állami pénzalapokkal </t>
  </si>
  <si>
    <t>szemben fennálló tartozás</t>
  </si>
  <si>
    <t>Központi költségvetési szervekkel</t>
  </si>
  <si>
    <t xml:space="preserve">Állammal szembeni tartozások </t>
  </si>
  <si>
    <t>(x)</t>
  </si>
  <si>
    <t xml:space="preserve">tartozásállomány </t>
  </si>
  <si>
    <t>Tartozásállomány megnevezése</t>
  </si>
  <si>
    <t>........ napon túli</t>
  </si>
  <si>
    <t>sorsz.</t>
  </si>
  <si>
    <t xml:space="preserve">(%= az önkormányzat költségvetési rendeletében meghatározott mérték)  </t>
  </si>
  <si>
    <t>Eredeti éves költségvetés kiadási előirányzat ....... %-a:    ......................... eFt</t>
  </si>
  <si>
    <t>Eredeti éves költségvetés kiadási előirányzata:                 ......................... eFt</t>
  </si>
  <si>
    <t>Költségvetési szerv neve: ........................................</t>
  </si>
  <si>
    <t>2013. ......................... hó</t>
  </si>
  <si>
    <t xml:space="preserve">  költségvetési szerv által elismert tartozásállományról </t>
  </si>
  <si>
    <t>Adatszolgáltatás az önkormányzat felügyelete alá tartozó</t>
  </si>
  <si>
    <t>B.III. Irányítás alá tartozó költségvetési szervek működési támogatása</t>
  </si>
  <si>
    <t>E.III. Irányítás alá tartozó költségvetési szervek felhalmozási támogatása</t>
  </si>
  <si>
    <t>Foglakoztatást segítő támogatás vállalkozásoknak</t>
  </si>
  <si>
    <t>Felhalmozási célú pe. Átadás alapítványoknak (Romai Katolikus Templom belső felújítása)</t>
  </si>
  <si>
    <t xml:space="preserve">                  10.1. sz. melléklet</t>
  </si>
  <si>
    <t>10.3. sz. melléklet</t>
  </si>
  <si>
    <t>11.1. sz. melléklet</t>
  </si>
  <si>
    <t>11.2. sz. melléklet</t>
  </si>
  <si>
    <t>11.3. sz. melléklet</t>
  </si>
  <si>
    <t>11.4. sz. melléklet</t>
  </si>
  <si>
    <t>11.5. sz. melléklet</t>
  </si>
  <si>
    <t>14. sz. melléklet</t>
  </si>
  <si>
    <t xml:space="preserve">21. számú melléklet </t>
  </si>
  <si>
    <t>Termálfürdő építés terve</t>
  </si>
  <si>
    <t>Műv. Ház felújítás terve</t>
  </si>
  <si>
    <t xml:space="preserve">Pénzügyi befektetések előirányzatának részletezése </t>
  </si>
  <si>
    <t xml:space="preserve">       Ezer Ft-ban</t>
  </si>
  <si>
    <t>Pénzügyi befektetés megnevezése</t>
  </si>
  <si>
    <t>Pénzügyi befektetések összesen</t>
  </si>
  <si>
    <t>12.sz. melléklet</t>
  </si>
  <si>
    <t>13. sz. melléklet</t>
  </si>
  <si>
    <t>Szociális épületek szennyvíz telepen</t>
  </si>
  <si>
    <t>15. sz. melléklet</t>
  </si>
  <si>
    <t>Költségvetési Intézmények</t>
  </si>
  <si>
    <t xml:space="preserve">24. sz. melléklet </t>
  </si>
  <si>
    <t>Költségvetési Intézmények összesen</t>
  </si>
  <si>
    <t>KÉZ A KÉZBEN ÓVODA</t>
  </si>
  <si>
    <t>MESELIGET BÖLCSŐDE</t>
  </si>
  <si>
    <t>KÖLCSEY FERENC VÁROSI KÖNYVTÁR</t>
  </si>
  <si>
    <t>VÁCI MIHÁLY MŰVELŐDÉSI HÁZ</t>
  </si>
  <si>
    <t xml:space="preserve">19.sz. melléklet </t>
  </si>
  <si>
    <t>kamattal együtt</t>
  </si>
  <si>
    <t xml:space="preserve">UNICREDIT 245.447 eFt fejlesztési </t>
  </si>
  <si>
    <t>Takarék 199 mil</t>
  </si>
  <si>
    <t>TRAVILL  880 mil</t>
  </si>
  <si>
    <t>TRAVILL  300 mil</t>
  </si>
  <si>
    <t>TRAVILL 100mil</t>
  </si>
  <si>
    <t>Takarék 130 mil</t>
  </si>
  <si>
    <t>Kéri József</t>
  </si>
  <si>
    <t>Kéri József (kamatt)</t>
  </si>
  <si>
    <t>Kvaka Ferenc</t>
  </si>
  <si>
    <t>Misszió Health</t>
  </si>
  <si>
    <t>OTP folyószámla (kamat)</t>
  </si>
  <si>
    <t>K&amp;H kötvény 2028 I.</t>
  </si>
  <si>
    <t>Volksbank kötvény 2028 II.</t>
  </si>
  <si>
    <t>OTP kötvény   2028 III.</t>
  </si>
  <si>
    <t>Új fejlesztési hitel 2013.</t>
  </si>
  <si>
    <t xml:space="preserve">20. sz. melléklet </t>
  </si>
  <si>
    <t>Ingatlanszerződés- telek visszavásárlás</t>
  </si>
  <si>
    <t>Fejlesztési hitel felvétel: belterületi utak építése</t>
  </si>
  <si>
    <t>Fejlesztési hitel felvétel: körforgalom építése</t>
  </si>
  <si>
    <t>Fejlesztési hitel felvétel: termálfűtés bekötés</t>
  </si>
  <si>
    <t>Fejlesztési hitel felvétel: ingatlanok vásárlása</t>
  </si>
  <si>
    <t>Fejlesztési hitel felvétel:  felújításra átadott pénz RK templom</t>
  </si>
  <si>
    <t>Fejlesztési hitel felvétel: pályázatok önerő része</t>
  </si>
  <si>
    <t>Fejlesztési hitel felvétel: termálfürdő építés terve</t>
  </si>
  <si>
    <t>Fejlesztési hitel felvétel: műv.ház felújítás terve</t>
  </si>
  <si>
    <t>Fejlesztési hitel felvétel: villanyhálózat építés</t>
  </si>
  <si>
    <t xml:space="preserve">27. számú melléklet </t>
  </si>
  <si>
    <t>eredeti tőketartozás esetén</t>
  </si>
  <si>
    <t>2028. év</t>
  </si>
  <si>
    <t>2029. év</t>
  </si>
  <si>
    <t>2030. év</t>
  </si>
  <si>
    <t>Saját bevétel 50%</t>
  </si>
  <si>
    <t xml:space="preserve">22. számú melléklet </t>
  </si>
  <si>
    <t>Veresegyház és Környéke Szennnyvízközmű Társulás OTP hitel (szerződés szerinti összeg 34,48 %-a)</t>
  </si>
  <si>
    <t>Szádeczki Jánosné Veresegyház és Vidéke Takarékszöv.</t>
  </si>
  <si>
    <t>Veresegyházi Meseliget Bölcsőde bővítés III.ütem</t>
  </si>
  <si>
    <t>KMOP-4.5.2-11-2012-0036</t>
  </si>
  <si>
    <t xml:space="preserve">Saját erő                                        </t>
  </si>
  <si>
    <r>
      <t xml:space="preserve">EU-s forrás                              </t>
    </r>
    <r>
      <rPr>
        <sz val="8"/>
        <color indexed="10"/>
        <rFont val="Arial"/>
        <family val="2"/>
        <charset val="238"/>
      </rPr>
      <t xml:space="preserve">   </t>
    </r>
  </si>
  <si>
    <t>Bölcsőde építés</t>
  </si>
  <si>
    <t>Költségvetésben nem tervezett Intézményi fejlesztési igények</t>
  </si>
  <si>
    <t>10.4. sz. melléklet</t>
  </si>
  <si>
    <t xml:space="preserve">16. sz. melléklet </t>
  </si>
  <si>
    <t>18. sz. melléklet</t>
  </si>
  <si>
    <t xml:space="preserve">23. számú melléklet </t>
  </si>
  <si>
    <t xml:space="preserve">25.1. sz. melléklet </t>
  </si>
  <si>
    <t xml:space="preserve">25.2. sz. melléklet </t>
  </si>
  <si>
    <t>26.sz. mellélet</t>
  </si>
  <si>
    <t>PM.</t>
  </si>
  <si>
    <t>likvid hitel</t>
  </si>
  <si>
    <t>TRAVILL</t>
  </si>
  <si>
    <t>Kéri József DR</t>
  </si>
  <si>
    <t>Kt</t>
  </si>
  <si>
    <t>jegybanki + 2%</t>
  </si>
  <si>
    <t>Takarék</t>
  </si>
  <si>
    <t>2012.04.14-2031.04.14</t>
  </si>
  <si>
    <t>fejl</t>
  </si>
  <si>
    <t>fejlesztési</t>
  </si>
  <si>
    <t>UniCredit Bank</t>
  </si>
  <si>
    <t>JEGYBANKI</t>
  </si>
  <si>
    <t>MISSZIÓ-HELATH</t>
  </si>
  <si>
    <t>600mil-ből</t>
  </si>
  <si>
    <t>havonta</t>
  </si>
  <si>
    <t>2010.03.  20-tól</t>
  </si>
  <si>
    <t>hosszúlejáratú</t>
  </si>
  <si>
    <r>
      <t>kötvény 2012.nyitó</t>
    </r>
    <r>
      <rPr>
        <b/>
        <sz val="7"/>
        <rFont val="Arial"/>
        <family val="2"/>
        <charset val="238"/>
      </rPr>
      <t xml:space="preserve"> ÁLLOMÁNYA Ft-ban</t>
    </r>
  </si>
  <si>
    <t>2010.04.01től- 2028.03.05</t>
  </si>
  <si>
    <t>20.év</t>
  </si>
  <si>
    <t>6 havi LIBOR +2%</t>
  </si>
  <si>
    <t>OTP</t>
  </si>
  <si>
    <t>2010.01.01től-2028.01.01</t>
  </si>
  <si>
    <t>6 havi LIBOR +1,9%</t>
  </si>
  <si>
    <t>K &amp; H (Volksbank)</t>
  </si>
  <si>
    <t>2010.04.01től-2028.03.31</t>
  </si>
  <si>
    <t>K &amp; H</t>
  </si>
  <si>
    <t>árf.dec 31.</t>
  </si>
  <si>
    <t>állomány devizában 2012.12.31</t>
  </si>
  <si>
    <t>fkv.        számla</t>
  </si>
  <si>
    <t>hitel-kölcsön állománya   Ft</t>
  </si>
  <si>
    <t xml:space="preserve"> 2012.évben visszafizetett összeg</t>
  </si>
  <si>
    <t>(részlet)               visszafizetés                        napja</t>
  </si>
  <si>
    <t>visszafizetés  várható ideje</t>
  </si>
  <si>
    <t>kamat</t>
  </si>
  <si>
    <t>felvett (nyitó)            hitel-kölcsön   összege</t>
  </si>
  <si>
    <t>kölcsönadó</t>
  </si>
  <si>
    <t>felvétel ideje</t>
  </si>
  <si>
    <t>adatok Ft-ban</t>
  </si>
  <si>
    <t xml:space="preserve">25.3. sz. melléklet </t>
  </si>
  <si>
    <t>átadás ideje</t>
  </si>
  <si>
    <t>kölcsönvevő</t>
  </si>
  <si>
    <t>adott (nyitó)            hitel-kölcsön   összege</t>
  </si>
  <si>
    <t>megjegyzés</t>
  </si>
  <si>
    <t>2012.évben visszafiz</t>
  </si>
  <si>
    <t>hitel-kölcsön állománya          Ft-ban</t>
  </si>
  <si>
    <t>2009-2012</t>
  </si>
  <si>
    <t>MISSZIÓ Kft</t>
  </si>
  <si>
    <t>tagi kölcsön</t>
  </si>
  <si>
    <t>mentes</t>
  </si>
  <si>
    <t>önk.többs.             egyéb váll</t>
  </si>
  <si>
    <t>2007.</t>
  </si>
  <si>
    <t>Kollcsiter Zoltán</t>
  </si>
  <si>
    <t>kezességvállalás</t>
  </si>
  <si>
    <t>Takarékszövetekezet</t>
  </si>
  <si>
    <t>háztartás</t>
  </si>
  <si>
    <t>Polgár Mónika</t>
  </si>
  <si>
    <t>Juhász László</t>
  </si>
  <si>
    <t>kölcsön</t>
  </si>
  <si>
    <t>havonta fizet</t>
  </si>
  <si>
    <t>2008-2012</t>
  </si>
  <si>
    <t>Református Egyház</t>
  </si>
  <si>
    <t>non profit</t>
  </si>
  <si>
    <t xml:space="preserve">Kőrösik Bt </t>
  </si>
  <si>
    <t>áh.kívül egyéb kölcsön</t>
  </si>
  <si>
    <t>Holl András</t>
  </si>
  <si>
    <t>Takaréskszövetkezet</t>
  </si>
  <si>
    <t>Bódis Róbert</t>
  </si>
  <si>
    <t>telekvétel miatt</t>
  </si>
  <si>
    <t>Novusz Immo</t>
  </si>
  <si>
    <t>Gábor Cs</t>
  </si>
  <si>
    <t>Kisfalvy letétbe</t>
  </si>
  <si>
    <t>kamatkorrekció miatt</t>
  </si>
  <si>
    <t>nem önk.            egyéb váll</t>
  </si>
  <si>
    <t>TIGÁZ-DSO</t>
  </si>
  <si>
    <t>fejlesztési kölcsön éven túli</t>
  </si>
  <si>
    <t>Százszorszép u</t>
  </si>
  <si>
    <t>2013.06.30   2015.06.30</t>
  </si>
  <si>
    <t>FEJLESZTÉSI KÖLCSÖN</t>
  </si>
  <si>
    <t>Vass Tiborné</t>
  </si>
  <si>
    <t>Katonai Hagyományőrző Egyesület</t>
  </si>
  <si>
    <t>2010.,2012</t>
  </si>
  <si>
    <t>Ruszin Kisebbségi Önkormányzat</t>
  </si>
  <si>
    <t xml:space="preserve">2011. állami </t>
  </si>
  <si>
    <t>2011.02.10  2012.02.28</t>
  </si>
  <si>
    <t>kv.szerv</t>
  </si>
  <si>
    <t>2012.,2012</t>
  </si>
  <si>
    <t>Báder Béla</t>
  </si>
  <si>
    <t>Erdőkertes Polg Hiv</t>
  </si>
  <si>
    <t>Dencsi Attila</t>
  </si>
  <si>
    <t>Társasház Bölcsöde u</t>
  </si>
  <si>
    <t>lakossági gázdijra</t>
  </si>
  <si>
    <t>gázkazán jav</t>
  </si>
  <si>
    <t>25.000/hó</t>
  </si>
  <si>
    <t>Hajdi György dr.</t>
  </si>
  <si>
    <t>Oláh Lászlóné</t>
  </si>
  <si>
    <t xml:space="preserve">Finanszírozási igény </t>
  </si>
  <si>
    <t>11.6. sz. melléklet</t>
  </si>
  <si>
    <t xml:space="preserve">V.1. MŰKÖDÉSI Költségvetési támogatás államháztartáson belülre </t>
  </si>
  <si>
    <t xml:space="preserve"> - Fabriczius József Ált. Iskola</t>
  </si>
  <si>
    <t xml:space="preserve"> - Zeneiskola</t>
  </si>
  <si>
    <t xml:space="preserve"> - Fabriczius József Gimnázium</t>
  </si>
  <si>
    <t>Idősek Otthona</t>
  </si>
  <si>
    <t>Intézmény megnevezése</t>
  </si>
  <si>
    <t>Engedélyezett</t>
  </si>
  <si>
    <t>Munkajogi</t>
  </si>
  <si>
    <t xml:space="preserve">Induló </t>
  </si>
  <si>
    <t>Álláshelyek számából</t>
  </si>
  <si>
    <t xml:space="preserve">Álláshelyek </t>
  </si>
  <si>
    <t>létszám</t>
  </si>
  <si>
    <t>főállású</t>
  </si>
  <si>
    <t>részfogl.</t>
  </si>
  <si>
    <t xml:space="preserve">száma </t>
  </si>
  <si>
    <t>dolgozó</t>
  </si>
  <si>
    <t>Veresegyház Város Polgármesteri Hivatala</t>
  </si>
  <si>
    <t>Meseliget Városi Önkormányzati Bölcsöde</t>
  </si>
  <si>
    <t>Kéz a Kézben Óvoda</t>
  </si>
  <si>
    <t>Gazdasági Műszaki Ellátó Szervezet</t>
  </si>
  <si>
    <t>Váczi Mihály Művelődési Ház</t>
  </si>
  <si>
    <t>Kölcsey Ferenc Városi Könyvtár</t>
  </si>
  <si>
    <t>Intézményi létszámadatok előirányzata 2013. évre vonatkozóan</t>
  </si>
  <si>
    <t>Kitöltési segédlet:</t>
  </si>
  <si>
    <t>Álláshelyek száma: Tartalmazza a ténylegesen betöltött és üres álláshelyek számát.</t>
  </si>
  <si>
    <t>A részmunkaidőben foglalkoztatott dolgozói létszámot át kell számítani napi 8 órás foglalkoztatásra.</t>
  </si>
  <si>
    <t xml:space="preserve">(Ide kell beszámítani a GYED-ben, GYES-ben részesülő dolgozói létszámot  is, de a helyettesítésükre </t>
  </si>
  <si>
    <t>felvett dolgozói létszámot nem)</t>
  </si>
  <si>
    <t>Munkajogi létszám: Munkaviszonyban álló dolgozók létszámadata</t>
  </si>
  <si>
    <t>Induló létszám: Ténylegesen betöltött álláshelyek száma.</t>
  </si>
  <si>
    <t xml:space="preserve">17. sz. melléklet </t>
  </si>
  <si>
    <t>III.Helyi önkormányzatok általános működésének és ágazati feladatinak támogatása</t>
  </si>
  <si>
    <t>Települési önkormányzatok működésének támogatása</t>
  </si>
  <si>
    <t>Óvodapedagógusok és nevelőmunkát közvtelenül segítők támogatás</t>
  </si>
  <si>
    <t>Óvodaműködtetési támogatás</t>
  </si>
  <si>
    <t>Ingyenes és kedvezményes gyermekétkeztetés támogatása (isk.óv.bölcsöde)</t>
  </si>
  <si>
    <t>Hozzájárulás pénzbeni szociális ellátásokhoz</t>
  </si>
  <si>
    <r>
      <t xml:space="preserve">Egyes szociális és gyermekjóléti feladatok támogatása: </t>
    </r>
    <r>
      <rPr>
        <sz val="8"/>
        <rFont val="Arial CE"/>
        <charset val="238"/>
      </rPr>
      <t xml:space="preserve"> gyermekek napközbeni ellátása</t>
    </r>
  </si>
  <si>
    <t>Idősek átmeneti és tartós  szociális szakosított feladatok támogatása</t>
  </si>
  <si>
    <t>Könyvtári közművelődési és múzeumi feladatok támogatása</t>
  </si>
  <si>
    <t>III. Működési és ágazazi feladatok támogatása</t>
  </si>
  <si>
    <t xml:space="preserve">10.6. sz. melléklet </t>
  </si>
  <si>
    <t xml:space="preserve">     10.8. sz. melléklet</t>
  </si>
  <si>
    <t>IDŐSEK OTTHONA</t>
  </si>
  <si>
    <t xml:space="preserve">Veresegyház Városi Önkormányzat </t>
  </si>
  <si>
    <t>Város Összesen</t>
  </si>
  <si>
    <t xml:space="preserve">25. sz. melléklet </t>
  </si>
  <si>
    <t>Intézmények</t>
  </si>
  <si>
    <t>Fejlesztési igény</t>
  </si>
  <si>
    <t>Fejlesztés becsült összege</t>
  </si>
  <si>
    <t>30.sz. melléklet</t>
  </si>
  <si>
    <t>Fiat Ducato gépjármű fűtés, karosszéria javítás és fényezés</t>
  </si>
  <si>
    <t>kukásautó felújítása</t>
  </si>
  <si>
    <t>tolólap a bobcat-hez</t>
  </si>
  <si>
    <t>telephely elektromos rendszerének korszerűsítése</t>
  </si>
  <si>
    <t>telephely tisztasági festése</t>
  </si>
  <si>
    <t>iskolai konyhák tisztasági festése (ÁNTSZ előírás szerint)</t>
  </si>
  <si>
    <t>iskolai konyhák alumínium edényzetének cseréje (ÁNTSZ előírásainak megfelelően)</t>
  </si>
  <si>
    <t>iskolai bútorok és eszközök beszerzése a tanulói létszám növekedése miatt (várhatóan 2013. nyarán)</t>
  </si>
  <si>
    <t>inverteres hegesztő készülék (aggregátor szűrővel) - külső, helyszíni feladatok ellátásához</t>
  </si>
  <si>
    <t>központi óvoda (Széchenyi téri) épület faszerkezetének égéskésleltetővel történő kezelése</t>
  </si>
  <si>
    <t>központi óvoda (Széchenyi téri épület) konyha bejáratának átalakítása (az ÁNTSZ előírásai szerint)</t>
  </si>
  <si>
    <t>3. sz. tagóvoda Béke u. 30. alatti épület elektromos hálózatának korszerűsítése (mivel elavult és balesetveszélyes)</t>
  </si>
  <si>
    <t>3. sz. tagóvoda Béke u. 30. alatti épület lapostetős részének felújítása (folyamatos beázások miatt)</t>
  </si>
  <si>
    <t>4. sz. (Gyermekligetben lévő) tagóvoda tetőszerkezetének és csatornáinak felújítása</t>
  </si>
  <si>
    <t>MESELIGET VÁROSI ÖNKORMÁNYZATI BÖLCSŐDE</t>
  </si>
  <si>
    <t>vízhez szoktató medence helyiségének fertőtlenítő festése (penészedés miatt)</t>
  </si>
  <si>
    <t>konyha hátsó bejáratának csúszásmentes burkolattal való ellátása, előtető készítése</t>
  </si>
  <si>
    <t>kiskonyhákba hitelesített ételhűtők beszerzése (4 db kb. 120 literes)</t>
  </si>
  <si>
    <t>RVA füstelvezető rendszer panelcseréje</t>
  </si>
  <si>
    <t>kerti világítás elektromos rendszerének felújítása</t>
  </si>
  <si>
    <t>új épület összekötő folyósóján radiátorok telepítése</t>
  </si>
  <si>
    <t>biztonsági kapuk kaputelefon rendszerének időjárás állóvá tétele (jelenleg beltéri használatra tervezett rendszerek vannak felszerelve)</t>
  </si>
  <si>
    <t>Vizesblokk felújítása I.gondozási egységben (zuhanyzó, mozgáskorlátozott WC)</t>
  </si>
  <si>
    <t>Vizesblokk felújítása II.gondozási egységben (zuhanyzó, mozgáskorlátozott WC)</t>
  </si>
  <si>
    <t>Közcélú foglalkoztatás támogatása</t>
  </si>
  <si>
    <t>Veresegyház Város Önkormányzat Összesen:</t>
  </si>
  <si>
    <t>873-001-1</t>
  </si>
  <si>
    <t>Veresegyház Város Önkormányzat                   Beruházási feladat</t>
  </si>
  <si>
    <t>Idősek Otthona                                                            Minőségügyi rendszer felülvizsgálata</t>
  </si>
  <si>
    <t>10. Kapott kamatok</t>
  </si>
  <si>
    <t>Hozzájárulás pénzbeni szociális ellátásokhoz: segélyek kifizetéséhez</t>
  </si>
  <si>
    <t>Intézmények összes fejlesztési igénye</t>
  </si>
  <si>
    <t>ezer Ft-ban</t>
  </si>
  <si>
    <t>1. Talajterhelési díj</t>
  </si>
  <si>
    <t>2. Bírság, pótlék</t>
  </si>
  <si>
    <t xml:space="preserve">10.7. sz. melléklet </t>
  </si>
  <si>
    <t xml:space="preserve">     10.9. sz. melléklet</t>
  </si>
  <si>
    <t>D./I. Beruházási előirányzat célonkénti részletezése</t>
  </si>
  <si>
    <t>D./II. Felújítási előlirányzat célonkénti részletezése</t>
  </si>
  <si>
    <t>Közfoglalkoztatottak engedelyezett létszáma 2013. évre vonatkozóan</t>
  </si>
  <si>
    <t>Ingatlan vásárlás (TSZ tanya)</t>
  </si>
  <si>
    <t>VERESEGYHÁZ VÁROS ÖNKORMÁNYZAT POLGÁRMESTERI HIVATALA</t>
  </si>
  <si>
    <t>Informatikai eszközök folyamatos cseréje</t>
  </si>
  <si>
    <t>1. Igazgatási bevétel</t>
  </si>
  <si>
    <t xml:space="preserve">                            Ezer Ft-ban</t>
  </si>
  <si>
    <t xml:space="preserve">Igazgatási bevétel        </t>
  </si>
  <si>
    <t>Helyi adók</t>
  </si>
  <si>
    <t>10.2. sz. melléklet</t>
  </si>
  <si>
    <t>I/1. Egyéb sajátos működési bevétel</t>
  </si>
  <si>
    <t xml:space="preserve">                  Átengedett központi adók</t>
  </si>
  <si>
    <t xml:space="preserve">                          Egyéb sajátos működési bevétel</t>
  </si>
  <si>
    <t xml:space="preserve">I/1. Helyi adó bevételek összesen </t>
  </si>
  <si>
    <t xml:space="preserve">I/1. Átengedett központi adók összesen </t>
  </si>
  <si>
    <t>10.5.sz. melléklet</t>
  </si>
  <si>
    <t>Egyéb sport egyesület</t>
  </si>
  <si>
    <t>Egyéb alapítványok</t>
  </si>
  <si>
    <t>Egyéb alapítványok,  egyéb civil szervezetek, magánszemélyek tám.</t>
  </si>
</sst>
</file>

<file path=xl/styles.xml><?xml version="1.0" encoding="utf-8"?>
<styleSheet xmlns="http://schemas.openxmlformats.org/spreadsheetml/2006/main">
  <numFmts count="7"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#,##0_ ;[Red]\-#,##0\ "/>
    <numFmt numFmtId="165" formatCode="#,##0_ ;\-#,##0\ "/>
    <numFmt numFmtId="166" formatCode="[$CHF-1407]\ #,##0.00"/>
    <numFmt numFmtId="167" formatCode="[$CHF-1407]\ #,##0"/>
    <numFmt numFmtId="168" formatCode="[$€-2]\ #,##0.00"/>
  </numFmts>
  <fonts count="53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i/>
      <sz val="10"/>
      <name val="Arial CE"/>
      <charset val="238"/>
    </font>
    <font>
      <sz val="11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b/>
      <sz val="8"/>
      <name val="Arial CE"/>
      <family val="2"/>
      <charset val="238"/>
    </font>
    <font>
      <i/>
      <sz val="8"/>
      <name val="Arial CE"/>
      <charset val="238"/>
    </font>
    <font>
      <sz val="8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7"/>
      <name val="Arial CE"/>
      <charset val="238"/>
    </font>
    <font>
      <b/>
      <sz val="7"/>
      <name val="Arial CE"/>
      <charset val="238"/>
    </font>
    <font>
      <sz val="6"/>
      <name val="Arial CE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indexed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7"/>
      <name val="Arial"/>
      <family val="2"/>
      <charset val="238"/>
    </font>
    <font>
      <b/>
      <sz val="6"/>
      <name val="Arial"/>
      <family val="2"/>
      <charset val="238"/>
    </font>
    <font>
      <b/>
      <sz val="7"/>
      <name val="Arial"/>
      <family val="2"/>
      <charset val="238"/>
    </font>
    <font>
      <sz val="6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color theme="1"/>
      <name val="Calibri"/>
      <family val="2"/>
      <charset val="238"/>
      <scheme val="minor"/>
    </font>
    <font>
      <i/>
      <sz val="7"/>
      <name val="Arial"/>
      <family val="2"/>
      <charset val="238"/>
    </font>
    <font>
      <sz val="8"/>
      <name val="Courier New"/>
      <family val="3"/>
      <charset val="238"/>
    </font>
    <font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auto="1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</borders>
  <cellStyleXfs count="31">
    <xf numFmtId="0" fontId="0" fillId="0" borderId="0"/>
    <xf numFmtId="43" fontId="10" fillId="0" borderId="0" applyFont="0" applyFill="0" applyBorder="0" applyAlignment="0" applyProtection="0"/>
    <xf numFmtId="0" fontId="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3" fillId="0" borderId="0"/>
    <xf numFmtId="0" fontId="2" fillId="0" borderId="0"/>
    <xf numFmtId="44" fontId="2" fillId="0" borderId="0" applyFont="0" applyFill="0" applyBorder="0" applyAlignment="0" applyProtection="0"/>
    <xf numFmtId="0" fontId="12" fillId="0" borderId="0"/>
    <xf numFmtId="0" fontId="2" fillId="0" borderId="0"/>
  </cellStyleXfs>
  <cellXfs count="741">
    <xf numFmtId="0" fontId="0" fillId="0" borderId="0" xfId="0"/>
    <xf numFmtId="0" fontId="5" fillId="0" borderId="0" xfId="0" applyFont="1"/>
    <xf numFmtId="0" fontId="7" fillId="0" borderId="0" xfId="0" applyFont="1"/>
    <xf numFmtId="0" fontId="0" fillId="0" borderId="0" xfId="0" applyAlignment="1">
      <alignment horizontal="right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0" fillId="0" borderId="0" xfId="0" applyAlignment="1"/>
    <xf numFmtId="0" fontId="0" fillId="0" borderId="0" xfId="0" applyFill="1" applyBorder="1" applyAlignment="1">
      <alignment vertical="top" wrapText="1"/>
    </xf>
    <xf numFmtId="0" fontId="8" fillId="0" borderId="0" xfId="0" applyFont="1"/>
    <xf numFmtId="0" fontId="5" fillId="0" borderId="1" xfId="0" applyFont="1" applyBorder="1"/>
    <xf numFmtId="0" fontId="9" fillId="0" borderId="1" xfId="0" applyFont="1" applyBorder="1"/>
    <xf numFmtId="0" fontId="10" fillId="0" borderId="1" xfId="0" applyFont="1" applyBorder="1"/>
    <xf numFmtId="0" fontId="5" fillId="2" borderId="1" xfId="0" applyFont="1" applyFill="1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0" borderId="1" xfId="0" applyFont="1" applyBorder="1"/>
    <xf numFmtId="0" fontId="6" fillId="0" borderId="1" xfId="0" applyFont="1" applyBorder="1" applyAlignment="1">
      <alignment vertical="top" wrapText="1"/>
    </xf>
    <xf numFmtId="0" fontId="0" fillId="0" borderId="1" xfId="0" applyFill="1" applyBorder="1" applyAlignment="1">
      <alignment horizontal="center"/>
    </xf>
    <xf numFmtId="0" fontId="15" fillId="0" borderId="0" xfId="0" applyFont="1"/>
    <xf numFmtId="0" fontId="9" fillId="0" borderId="0" xfId="0" applyFont="1"/>
    <xf numFmtId="0" fontId="9" fillId="0" borderId="1" xfId="0" applyFont="1" applyBorder="1" applyAlignment="1">
      <alignment vertical="center" wrapText="1"/>
    </xf>
    <xf numFmtId="0" fontId="16" fillId="0" borderId="1" xfId="0" applyFont="1" applyBorder="1"/>
    <xf numFmtId="0" fontId="9" fillId="0" borderId="1" xfId="0" applyFont="1" applyBorder="1" applyAlignment="1">
      <alignment horizontal="center"/>
    </xf>
    <xf numFmtId="3" fontId="9" fillId="0" borderId="1" xfId="0" applyNumberFormat="1" applyFont="1" applyBorder="1"/>
    <xf numFmtId="3" fontId="16" fillId="0" borderId="1" xfId="0" applyNumberFormat="1" applyFont="1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2" borderId="0" xfId="0" applyFill="1" applyBorder="1"/>
    <xf numFmtId="0" fontId="19" fillId="0" borderId="0" xfId="0" applyFont="1" applyBorder="1"/>
    <xf numFmtId="0" fontId="0" fillId="2" borderId="1" xfId="0" applyFill="1" applyBorder="1"/>
    <xf numFmtId="3" fontId="0" fillId="0" borderId="1" xfId="0" applyNumberFormat="1" applyBorder="1"/>
    <xf numFmtId="0" fontId="0" fillId="0" borderId="0" xfId="0" applyBorder="1" applyAlignment="1">
      <alignment horizontal="right"/>
    </xf>
    <xf numFmtId="0" fontId="16" fillId="0" borderId="1" xfId="0" applyFont="1" applyBorder="1" applyAlignment="1">
      <alignment horizontal="center" vertical="center"/>
    </xf>
    <xf numFmtId="0" fontId="0" fillId="0" borderId="0" xfId="0" applyAlignment="1">
      <alignment horizontal="centerContinuous"/>
    </xf>
    <xf numFmtId="0" fontId="7" fillId="0" borderId="0" xfId="0" applyFont="1" applyBorder="1"/>
    <xf numFmtId="3" fontId="18" fillId="0" borderId="1" xfId="0" applyNumberFormat="1" applyFont="1" applyBorder="1"/>
    <xf numFmtId="0" fontId="18" fillId="0" borderId="0" xfId="0" applyFont="1" applyBorder="1"/>
    <xf numFmtId="0" fontId="5" fillId="0" borderId="0" xfId="0" applyFont="1" applyBorder="1"/>
    <xf numFmtId="0" fontId="16" fillId="0" borderId="0" xfId="0" applyFont="1" applyBorder="1" applyAlignment="1">
      <alignment horizontal="center" vertical="center" shrinkToFit="1"/>
    </xf>
    <xf numFmtId="0" fontId="18" fillId="0" borderId="0" xfId="0" applyFont="1" applyBorder="1" applyAlignment="1">
      <alignment horizontal="center"/>
    </xf>
    <xf numFmtId="3" fontId="5" fillId="0" borderId="1" xfId="0" applyNumberFormat="1" applyFont="1" applyBorder="1"/>
    <xf numFmtId="0" fontId="19" fillId="0" borderId="1" xfId="0" applyFont="1" applyBorder="1"/>
    <xf numFmtId="3" fontId="5" fillId="0" borderId="1" xfId="0" applyNumberFormat="1" applyFont="1" applyBorder="1" applyAlignment="1">
      <alignment horizontal="right"/>
    </xf>
    <xf numFmtId="0" fontId="16" fillId="0" borderId="3" xfId="0" applyFont="1" applyBorder="1" applyAlignment="1">
      <alignment horizontal="left"/>
    </xf>
    <xf numFmtId="3" fontId="0" fillId="2" borderId="1" xfId="0" applyNumberFormat="1" applyFill="1" applyBorder="1"/>
    <xf numFmtId="3" fontId="0" fillId="0" borderId="1" xfId="0" applyNumberFormat="1" applyBorder="1" applyAlignment="1">
      <alignment horizontal="right"/>
    </xf>
    <xf numFmtId="0" fontId="9" fillId="0" borderId="3" xfId="0" applyFont="1" applyBorder="1" applyAlignment="1">
      <alignment horizontal="left" wrapText="1"/>
    </xf>
    <xf numFmtId="0" fontId="21" fillId="0" borderId="3" xfId="0" applyFont="1" applyBorder="1" applyAlignment="1">
      <alignment horizontal="left"/>
    </xf>
    <xf numFmtId="0" fontId="21" fillId="0" borderId="1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9" fillId="0" borderId="0" xfId="0" applyFont="1" applyBorder="1"/>
    <xf numFmtId="16" fontId="9" fillId="0" borderId="0" xfId="0" applyNumberFormat="1" applyFont="1" applyBorder="1" applyAlignment="1">
      <alignment horizontal="center"/>
    </xf>
    <xf numFmtId="0" fontId="21" fillId="0" borderId="0" xfId="0" applyFont="1" applyBorder="1" applyAlignment="1">
      <alignment horizontal="left"/>
    </xf>
    <xf numFmtId="2" fontId="9" fillId="0" borderId="1" xfId="0" applyNumberFormat="1" applyFont="1" applyBorder="1" applyAlignment="1">
      <alignment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/>
    </xf>
    <xf numFmtId="0" fontId="0" fillId="0" borderId="13" xfId="0" applyBorder="1"/>
    <xf numFmtId="0" fontId="9" fillId="0" borderId="13" xfId="0" applyFont="1" applyBorder="1"/>
    <xf numFmtId="3" fontId="9" fillId="0" borderId="1" xfId="0" applyNumberFormat="1" applyFont="1" applyBorder="1" applyAlignment="1"/>
    <xf numFmtId="0" fontId="16" fillId="0" borderId="0" xfId="0" applyFont="1" applyBorder="1"/>
    <xf numFmtId="0" fontId="9" fillId="0" borderId="1" xfId="0" applyFont="1" applyBorder="1" applyAlignment="1">
      <alignment wrapText="1"/>
    </xf>
    <xf numFmtId="0" fontId="16" fillId="0" borderId="0" xfId="0" applyFont="1" applyAlignment="1">
      <alignment horizontal="centerContinuous"/>
    </xf>
    <xf numFmtId="0" fontId="9" fillId="0" borderId="0" xfId="0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/>
    <xf numFmtId="3" fontId="5" fillId="0" borderId="0" xfId="0" applyNumberFormat="1" applyFont="1" applyBorder="1" applyAlignment="1">
      <alignment horizontal="right"/>
    </xf>
    <xf numFmtId="3" fontId="0" fillId="0" borderId="0" xfId="0" applyNumberFormat="1" applyBorder="1"/>
    <xf numFmtId="0" fontId="22" fillId="0" borderId="1" xfId="0" applyFont="1" applyBorder="1"/>
    <xf numFmtId="3" fontId="9" fillId="0" borderId="1" xfId="0" applyNumberFormat="1" applyFont="1" applyFill="1" applyBorder="1" applyAlignment="1"/>
    <xf numFmtId="0" fontId="20" fillId="0" borderId="0" xfId="0" applyFont="1" applyAlignment="1">
      <alignment vertical="center"/>
    </xf>
    <xf numFmtId="3" fontId="0" fillId="0" borderId="0" xfId="0" applyNumberFormat="1"/>
    <xf numFmtId="0" fontId="0" fillId="0" borderId="0" xfId="0" applyFill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9" fillId="0" borderId="1" xfId="0" applyFont="1" applyFill="1" applyBorder="1"/>
    <xf numFmtId="0" fontId="9" fillId="0" borderId="1" xfId="0" applyFont="1" applyBorder="1"/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Continuous"/>
    </xf>
    <xf numFmtId="0" fontId="16" fillId="0" borderId="0" xfId="0" applyFont="1"/>
    <xf numFmtId="0" fontId="16" fillId="2" borderId="1" xfId="0" applyFont="1" applyFill="1" applyBorder="1"/>
    <xf numFmtId="0" fontId="6" fillId="0" borderId="0" xfId="0" applyFont="1"/>
    <xf numFmtId="0" fontId="0" fillId="0" borderId="10" xfId="0" applyBorder="1"/>
    <xf numFmtId="0" fontId="0" fillId="0" borderId="5" xfId="0" applyBorder="1"/>
    <xf numFmtId="0" fontId="32" fillId="0" borderId="11" xfId="0" applyFont="1" applyBorder="1"/>
    <xf numFmtId="0" fontId="0" fillId="0" borderId="11" xfId="0" applyBorder="1"/>
    <xf numFmtId="0" fontId="0" fillId="0" borderId="2" xfId="0" applyBorder="1"/>
    <xf numFmtId="0" fontId="0" fillId="0" borderId="4" xfId="0" applyBorder="1"/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5" xfId="0" applyBorder="1"/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7" xfId="0" applyBorder="1" applyAlignment="1">
      <alignment horizontal="center"/>
    </xf>
    <xf numFmtId="0" fontId="19" fillId="0" borderId="0" xfId="0" applyFont="1"/>
    <xf numFmtId="0" fontId="33" fillId="0" borderId="0" xfId="0" applyFont="1"/>
    <xf numFmtId="0" fontId="10" fillId="0" borderId="0" xfId="0" applyFont="1"/>
    <xf numFmtId="0" fontId="0" fillId="0" borderId="3" xfId="0" applyBorder="1" applyAlignment="1">
      <alignment horizontal="left"/>
    </xf>
    <xf numFmtId="0" fontId="9" fillId="0" borderId="0" xfId="0" applyFont="1" applyAlignment="1">
      <alignment horizontal="right"/>
    </xf>
    <xf numFmtId="0" fontId="9" fillId="0" borderId="1" xfId="0" applyFont="1" applyBorder="1"/>
    <xf numFmtId="0" fontId="16" fillId="0" borderId="1" xfId="0" applyFont="1" applyBorder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/>
    <xf numFmtId="0" fontId="2" fillId="0" borderId="0" xfId="27" applyFont="1" applyFill="1"/>
    <xf numFmtId="0" fontId="28" fillId="0" borderId="0" xfId="27" applyFont="1" applyFill="1" applyAlignment="1">
      <alignment horizontal="center"/>
    </xf>
    <xf numFmtId="0" fontId="26" fillId="0" borderId="0" xfId="27" applyFont="1" applyFill="1" applyAlignment="1">
      <alignment horizontal="center"/>
    </xf>
    <xf numFmtId="0" fontId="30" fillId="0" borderId="23" xfId="27" applyFont="1" applyFill="1" applyBorder="1" applyAlignment="1">
      <alignment horizontal="center" vertical="center" wrapText="1"/>
    </xf>
    <xf numFmtId="1" fontId="2" fillId="0" borderId="26" xfId="27" applyNumberFormat="1" applyFill="1" applyBorder="1" applyAlignment="1">
      <alignment horizontal="center" vertical="center"/>
    </xf>
    <xf numFmtId="0" fontId="2" fillId="0" borderId="27" xfId="27" applyFont="1" applyFill="1" applyBorder="1" applyAlignment="1">
      <alignment vertical="center" wrapText="1"/>
    </xf>
    <xf numFmtId="3" fontId="2" fillId="0" borderId="27" xfId="27" applyNumberFormat="1" applyFont="1" applyFill="1" applyBorder="1" applyAlignment="1">
      <alignment horizontal="right" vertical="center"/>
    </xf>
    <xf numFmtId="3" fontId="2" fillId="0" borderId="28" xfId="27" applyNumberFormat="1" applyFont="1" applyFill="1" applyBorder="1" applyAlignment="1">
      <alignment horizontal="right" vertical="center"/>
    </xf>
    <xf numFmtId="3" fontId="2" fillId="0" borderId="17" xfId="27" applyNumberFormat="1" applyFill="1" applyBorder="1" applyAlignment="1">
      <alignment vertical="center" wrapText="1"/>
    </xf>
    <xf numFmtId="3" fontId="2" fillId="0" borderId="17" xfId="27" applyNumberFormat="1" applyFont="1" applyFill="1" applyBorder="1" applyAlignment="1">
      <alignment horizontal="right" vertical="center"/>
    </xf>
    <xf numFmtId="3" fontId="2" fillId="0" borderId="1" xfId="27" applyNumberFormat="1" applyFill="1" applyBorder="1" applyAlignment="1">
      <alignment vertical="center" wrapText="1"/>
    </xf>
    <xf numFmtId="3" fontId="2" fillId="0" borderId="1" xfId="27" applyNumberFormat="1" applyFont="1" applyFill="1" applyBorder="1" applyAlignment="1">
      <alignment horizontal="right" vertical="center"/>
    </xf>
    <xf numFmtId="3" fontId="2" fillId="0" borderId="1" xfId="27" applyNumberFormat="1" applyFont="1" applyFill="1" applyBorder="1" applyAlignment="1">
      <alignment vertical="center" wrapText="1"/>
    </xf>
    <xf numFmtId="3" fontId="2" fillId="0" borderId="23" xfId="27" applyNumberFormat="1" applyFont="1" applyFill="1" applyBorder="1" applyAlignment="1">
      <alignment vertical="center" wrapText="1"/>
    </xf>
    <xf numFmtId="3" fontId="2" fillId="0" borderId="23" xfId="27" applyNumberFormat="1" applyFont="1" applyFill="1" applyBorder="1" applyAlignment="1">
      <alignment horizontal="right" vertical="center"/>
    </xf>
    <xf numFmtId="3" fontId="2" fillId="0" borderId="9" xfId="27" applyNumberFormat="1" applyFont="1" applyFill="1" applyBorder="1" applyAlignment="1">
      <alignment vertical="center" wrapText="1"/>
    </xf>
    <xf numFmtId="3" fontId="2" fillId="0" borderId="9" xfId="27" applyNumberFormat="1" applyFont="1" applyFill="1" applyBorder="1" applyAlignment="1">
      <alignment horizontal="right" vertical="center"/>
    </xf>
    <xf numFmtId="0" fontId="29" fillId="0" borderId="12" xfId="27" applyFont="1" applyFill="1" applyBorder="1" applyAlignment="1">
      <alignment horizontal="left" vertical="center" wrapText="1"/>
    </xf>
    <xf numFmtId="3" fontId="2" fillId="0" borderId="12" xfId="27" applyNumberFormat="1" applyFont="1" applyFill="1" applyBorder="1" applyAlignment="1">
      <alignment horizontal="right" vertical="center"/>
    </xf>
    <xf numFmtId="3" fontId="2" fillId="0" borderId="17" xfId="27" applyNumberFormat="1" applyFont="1" applyFill="1" applyBorder="1" applyAlignment="1">
      <alignment vertical="center" wrapText="1"/>
    </xf>
    <xf numFmtId="0" fontId="2" fillId="0" borderId="9" xfId="27" applyFont="1" applyFill="1" applyBorder="1"/>
    <xf numFmtId="3" fontId="29" fillId="0" borderId="9" xfId="27" applyNumberFormat="1" applyFont="1" applyFill="1" applyBorder="1" applyAlignment="1">
      <alignment horizontal="right" vertical="center"/>
    </xf>
    <xf numFmtId="0" fontId="2" fillId="0" borderId="1" xfId="27" applyFont="1" applyFill="1" applyBorder="1"/>
    <xf numFmtId="3" fontId="29" fillId="0" borderId="1" xfId="27" applyNumberFormat="1" applyFont="1" applyFill="1" applyBorder="1" applyAlignment="1">
      <alignment horizontal="right" vertical="center"/>
    </xf>
    <xf numFmtId="3" fontId="2" fillId="0" borderId="12" xfId="27" applyNumberFormat="1" applyFill="1" applyBorder="1" applyAlignment="1">
      <alignment vertical="center" wrapText="1"/>
    </xf>
    <xf numFmtId="0" fontId="2" fillId="0" borderId="12" xfId="27" applyFont="1" applyFill="1" applyBorder="1"/>
    <xf numFmtId="3" fontId="29" fillId="0" borderId="12" xfId="27" applyNumberFormat="1" applyFont="1" applyFill="1" applyBorder="1" applyAlignment="1">
      <alignment horizontal="right" vertical="center"/>
    </xf>
    <xf numFmtId="3" fontId="29" fillId="0" borderId="26" xfId="27" applyNumberFormat="1" applyFont="1" applyFill="1" applyBorder="1" applyAlignment="1">
      <alignment horizontal="center" vertical="center"/>
    </xf>
    <xf numFmtId="3" fontId="2" fillId="0" borderId="27" xfId="27" applyNumberFormat="1" applyFont="1" applyFill="1" applyBorder="1" applyAlignment="1">
      <alignment vertical="center" wrapText="1"/>
    </xf>
    <xf numFmtId="3" fontId="29" fillId="0" borderId="27" xfId="27" applyNumberFormat="1" applyFont="1" applyFill="1" applyBorder="1" applyAlignment="1">
      <alignment horizontal="right" vertical="center"/>
    </xf>
    <xf numFmtId="3" fontId="2" fillId="0" borderId="36" xfId="27" applyNumberFormat="1" applyFill="1" applyBorder="1" applyAlignment="1">
      <alignment horizontal="center" vertical="center"/>
    </xf>
    <xf numFmtId="0" fontId="2" fillId="0" borderId="14" xfId="27" applyNumberFormat="1" applyFont="1" applyFill="1" applyBorder="1" applyAlignment="1">
      <alignment vertical="center" wrapText="1"/>
    </xf>
    <xf numFmtId="3" fontId="29" fillId="0" borderId="14" xfId="27" applyNumberFormat="1" applyFont="1" applyFill="1" applyBorder="1" applyAlignment="1">
      <alignment horizontal="right" vertical="center"/>
    </xf>
    <xf numFmtId="3" fontId="2" fillId="0" borderId="14" xfId="27" applyNumberFormat="1" applyFont="1" applyFill="1" applyBorder="1" applyAlignment="1">
      <alignment horizontal="right" vertical="center"/>
    </xf>
    <xf numFmtId="3" fontId="2" fillId="0" borderId="21" xfId="27" applyNumberFormat="1" applyFont="1" applyFill="1" applyBorder="1" applyAlignment="1">
      <alignment horizontal="right" vertical="center"/>
    </xf>
    <xf numFmtId="0" fontId="2" fillId="0" borderId="17" xfId="27" applyFill="1" applyBorder="1" applyAlignment="1">
      <alignment vertical="center" wrapText="1"/>
    </xf>
    <xf numFmtId="0" fontId="2" fillId="0" borderId="17" xfId="27" applyFont="1" applyFill="1" applyBorder="1"/>
    <xf numFmtId="0" fontId="2" fillId="0" borderId="23" xfId="27" applyFill="1" applyBorder="1" applyAlignment="1">
      <alignment vertical="center" wrapText="1"/>
    </xf>
    <xf numFmtId="3" fontId="29" fillId="0" borderId="36" xfId="27" applyNumberFormat="1" applyFont="1" applyFill="1" applyBorder="1" applyAlignment="1">
      <alignment horizontal="center" vertical="center"/>
    </xf>
    <xf numFmtId="0" fontId="2" fillId="0" borderId="14" xfId="27" applyFont="1" applyFill="1" applyBorder="1" applyAlignment="1">
      <alignment vertical="center" wrapText="1"/>
    </xf>
    <xf numFmtId="3" fontId="2" fillId="0" borderId="26" xfId="27" applyNumberFormat="1" applyFont="1" applyFill="1" applyBorder="1"/>
    <xf numFmtId="0" fontId="26" fillId="0" borderId="27" xfId="27" applyFont="1" applyFill="1" applyBorder="1" applyAlignment="1">
      <alignment vertical="center"/>
    </xf>
    <xf numFmtId="3" fontId="26" fillId="0" borderId="27" xfId="27" applyNumberFormat="1" applyFont="1" applyFill="1" applyBorder="1" applyAlignment="1">
      <alignment horizontal="right" vertical="center"/>
    </xf>
    <xf numFmtId="3" fontId="26" fillId="0" borderId="28" xfId="27" applyNumberFormat="1" applyFont="1" applyFill="1" applyBorder="1" applyAlignment="1">
      <alignment horizontal="right" vertical="center"/>
    </xf>
    <xf numFmtId="3" fontId="2" fillId="0" borderId="0" xfId="27" applyNumberFormat="1" applyFont="1" applyFill="1" applyBorder="1"/>
    <xf numFmtId="0" fontId="2" fillId="0" borderId="0" xfId="27" applyFont="1" applyFill="1" applyBorder="1"/>
    <xf numFmtId="0" fontId="26" fillId="0" borderId="12" xfId="27" applyFont="1" applyFill="1" applyBorder="1" applyAlignment="1">
      <alignment horizontal="center" vertical="center" wrapText="1"/>
    </xf>
    <xf numFmtId="0" fontId="2" fillId="0" borderId="27" xfId="27" applyFont="1" applyFill="1" applyBorder="1" applyAlignment="1">
      <alignment horizontal="left" vertical="center" wrapText="1"/>
    </xf>
    <xf numFmtId="0" fontId="2" fillId="0" borderId="27" xfId="27" applyFont="1" applyFill="1" applyBorder="1" applyAlignment="1">
      <alignment vertical="center"/>
    </xf>
    <xf numFmtId="3" fontId="2" fillId="0" borderId="28" xfId="27" applyNumberFormat="1" applyFont="1" applyFill="1" applyBorder="1" applyAlignment="1">
      <alignment vertical="center"/>
    </xf>
    <xf numFmtId="3" fontId="2" fillId="0" borderId="37" xfId="27" applyNumberFormat="1" applyFont="1" applyFill="1" applyBorder="1"/>
    <xf numFmtId="0" fontId="26" fillId="0" borderId="24" xfId="27" applyFont="1" applyFill="1" applyBorder="1" applyAlignment="1">
      <alignment horizontal="left" vertical="center"/>
    </xf>
    <xf numFmtId="3" fontId="26" fillId="0" borderId="24" xfId="27" applyNumberFormat="1" applyFont="1" applyFill="1" applyBorder="1" applyAlignment="1">
      <alignment horizontal="right" vertical="center"/>
    </xf>
    <xf numFmtId="3" fontId="26" fillId="0" borderId="25" xfId="27" applyNumberFormat="1" applyFont="1" applyFill="1" applyBorder="1" applyAlignment="1">
      <alignment horizontal="right" vertical="center"/>
    </xf>
    <xf numFmtId="0" fontId="35" fillId="0" borderId="0" xfId="27" applyFont="1" applyAlignment="1">
      <alignment horizontal="center"/>
    </xf>
    <xf numFmtId="0" fontId="29" fillId="0" borderId="0" xfId="27" applyFont="1" applyAlignment="1">
      <alignment horizontal="center"/>
    </xf>
    <xf numFmtId="0" fontId="2" fillId="0" borderId="0" xfId="27" applyFont="1"/>
    <xf numFmtId="3" fontId="29" fillId="0" borderId="0" xfId="27" applyNumberFormat="1" applyFont="1" applyFill="1" applyBorder="1"/>
    <xf numFmtId="0" fontId="29" fillId="0" borderId="0" xfId="27" applyFont="1" applyBorder="1" applyAlignment="1"/>
    <xf numFmtId="0" fontId="35" fillId="0" borderId="39" xfId="27" applyFont="1" applyBorder="1" applyAlignment="1">
      <alignment horizontal="center" vertical="center" wrapText="1"/>
    </xf>
    <xf numFmtId="165" fontId="29" fillId="0" borderId="33" xfId="28" applyNumberFormat="1" applyFont="1" applyBorder="1" applyAlignment="1">
      <alignment horizontal="right" vertical="center"/>
    </xf>
    <xf numFmtId="165" fontId="29" fillId="0" borderId="30" xfId="28" applyNumberFormat="1" applyFont="1" applyBorder="1" applyAlignment="1">
      <alignment horizontal="right" vertical="center"/>
    </xf>
    <xf numFmtId="165" fontId="29" fillId="0" borderId="35" xfId="28" applyNumberFormat="1" applyFont="1" applyBorder="1" applyAlignment="1">
      <alignment horizontal="right" vertical="center"/>
    </xf>
    <xf numFmtId="165" fontId="29" fillId="2" borderId="39" xfId="28" applyNumberFormat="1" applyFont="1" applyFill="1" applyBorder="1" applyAlignment="1">
      <alignment horizontal="right" vertical="center"/>
    </xf>
    <xf numFmtId="0" fontId="29" fillId="0" borderId="0" xfId="27" applyFont="1" applyFill="1" applyBorder="1"/>
    <xf numFmtId="3" fontId="26" fillId="0" borderId="0" xfId="27" applyNumberFormat="1" applyFont="1" applyFill="1" applyBorder="1"/>
    <xf numFmtId="0" fontId="26" fillId="0" borderId="0" xfId="27" applyFont="1" applyFill="1" applyAlignment="1"/>
    <xf numFmtId="0" fontId="2" fillId="0" borderId="0" xfId="27" applyFont="1" applyFill="1" applyBorder="1" applyAlignment="1">
      <alignment horizontal="center" vertical="center" wrapText="1"/>
    </xf>
    <xf numFmtId="0" fontId="2" fillId="0" borderId="0" xfId="27" applyFont="1" applyFill="1" applyBorder="1" applyAlignment="1">
      <alignment horizontal="center" vertical="center"/>
    </xf>
    <xf numFmtId="0" fontId="26" fillId="0" borderId="0" xfId="27" applyFont="1" applyFill="1" applyBorder="1"/>
    <xf numFmtId="3" fontId="2" fillId="0" borderId="0" xfId="27" applyNumberFormat="1" applyFont="1" applyFill="1"/>
    <xf numFmtId="0" fontId="27" fillId="0" borderId="0" xfId="27" applyFont="1" applyFill="1" applyAlignment="1">
      <alignment horizontal="center"/>
    </xf>
    <xf numFmtId="0" fontId="27" fillId="0" borderId="0" xfId="27" applyFont="1" applyFill="1" applyBorder="1"/>
    <xf numFmtId="0" fontId="0" fillId="0" borderId="3" xfId="0" applyBorder="1" applyAlignment="1">
      <alignment horizontal="center" vertical="center" wrapText="1"/>
    </xf>
    <xf numFmtId="3" fontId="15" fillId="0" borderId="0" xfId="0" applyNumberFormat="1" applyFont="1"/>
    <xf numFmtId="3" fontId="8" fillId="0" borderId="0" xfId="0" applyNumberFormat="1" applyFont="1"/>
    <xf numFmtId="3" fontId="9" fillId="0" borderId="0" xfId="0" applyNumberFormat="1" applyFont="1" applyAlignment="1">
      <alignment horizontal="right"/>
    </xf>
    <xf numFmtId="3" fontId="5" fillId="0" borderId="1" xfId="0" applyNumberFormat="1" applyFont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3" fontId="10" fillId="0" borderId="1" xfId="0" applyNumberFormat="1" applyFont="1" applyBorder="1"/>
    <xf numFmtId="3" fontId="0" fillId="0" borderId="14" xfId="0" applyNumberFormat="1" applyFont="1" applyFill="1" applyBorder="1"/>
    <xf numFmtId="3" fontId="5" fillId="2" borderId="1" xfId="0" applyNumberFormat="1" applyFont="1" applyFill="1" applyBorder="1"/>
    <xf numFmtId="0" fontId="9" fillId="0" borderId="0" xfId="0" applyFont="1" applyAlignment="1">
      <alignment vertical="center"/>
    </xf>
    <xf numFmtId="3" fontId="9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3" fontId="9" fillId="0" borderId="0" xfId="0" applyNumberFormat="1" applyFont="1" applyAlignment="1">
      <alignment vertical="center"/>
    </xf>
    <xf numFmtId="3" fontId="16" fillId="0" borderId="0" xfId="0" applyNumberFormat="1" applyFont="1" applyAlignment="1">
      <alignment horizontal="center" vertical="center" wrapText="1"/>
    </xf>
    <xf numFmtId="3" fontId="16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vertical="center"/>
    </xf>
    <xf numFmtId="3" fontId="0" fillId="0" borderId="0" xfId="0" applyNumberFormat="1" applyAlignment="1">
      <alignment vertical="center"/>
    </xf>
    <xf numFmtId="3" fontId="16" fillId="0" borderId="1" xfId="0" applyNumberFormat="1" applyFont="1" applyBorder="1" applyAlignment="1">
      <alignment vertical="center"/>
    </xf>
    <xf numFmtId="0" fontId="37" fillId="0" borderId="0" xfId="0" applyFont="1" applyAlignment="1">
      <alignment horizontal="center" vertical="center"/>
    </xf>
    <xf numFmtId="0" fontId="37" fillId="0" borderId="0" xfId="0" applyFont="1" applyAlignment="1">
      <alignment vertical="center"/>
    </xf>
    <xf numFmtId="0" fontId="38" fillId="0" borderId="0" xfId="0" applyFont="1" applyAlignment="1">
      <alignment horizontal="center" vertical="center"/>
    </xf>
    <xf numFmtId="0" fontId="37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vertical="center"/>
    </xf>
    <xf numFmtId="0" fontId="37" fillId="0" borderId="1" xfId="0" applyFont="1" applyFill="1" applyBorder="1" applyAlignment="1">
      <alignment horizontal="center" vertical="center"/>
    </xf>
    <xf numFmtId="3" fontId="37" fillId="0" borderId="1" xfId="0" applyNumberFormat="1" applyFont="1" applyBorder="1" applyAlignment="1">
      <alignment vertical="center"/>
    </xf>
    <xf numFmtId="3" fontId="39" fillId="0" borderId="1" xfId="0" applyNumberFormat="1" applyFont="1" applyBorder="1" applyAlignment="1">
      <alignment vertical="center"/>
    </xf>
    <xf numFmtId="0" fontId="37" fillId="0" borderId="1" xfId="0" applyFont="1" applyBorder="1" applyAlignment="1">
      <alignment vertical="center" wrapText="1"/>
    </xf>
    <xf numFmtId="0" fontId="37" fillId="0" borderId="12" xfId="0" applyFont="1" applyBorder="1" applyAlignment="1">
      <alignment vertical="center" wrapText="1"/>
    </xf>
    <xf numFmtId="3" fontId="37" fillId="0" borderId="12" xfId="0" applyNumberFormat="1" applyFont="1" applyBorder="1" applyAlignment="1">
      <alignment vertical="center"/>
    </xf>
    <xf numFmtId="0" fontId="37" fillId="0" borderId="12" xfId="0" applyFont="1" applyBorder="1" applyAlignment="1">
      <alignment vertical="center"/>
    </xf>
    <xf numFmtId="0" fontId="37" fillId="0" borderId="26" xfId="0" applyFont="1" applyBorder="1" applyAlignment="1">
      <alignment vertical="center" wrapText="1"/>
    </xf>
    <xf numFmtId="3" fontId="37" fillId="0" borderId="27" xfId="0" applyNumberFormat="1" applyFont="1" applyBorder="1" applyAlignment="1">
      <alignment vertical="center"/>
    </xf>
    <xf numFmtId="3" fontId="39" fillId="0" borderId="28" xfId="0" applyNumberFormat="1" applyFont="1" applyBorder="1" applyAlignment="1">
      <alignment vertical="center"/>
    </xf>
    <xf numFmtId="0" fontId="37" fillId="0" borderId="9" xfId="0" applyFont="1" applyBorder="1" applyAlignment="1">
      <alignment vertical="center" wrapText="1"/>
    </xf>
    <xf numFmtId="3" fontId="37" fillId="0" borderId="9" xfId="0" applyNumberFormat="1" applyFont="1" applyBorder="1" applyAlignment="1">
      <alignment vertical="center"/>
    </xf>
    <xf numFmtId="0" fontId="38" fillId="0" borderId="1" xfId="0" applyFont="1" applyBorder="1" applyAlignment="1">
      <alignment vertical="center" wrapText="1"/>
    </xf>
    <xf numFmtId="3" fontId="38" fillId="0" borderId="1" xfId="0" applyNumberFormat="1" applyFont="1" applyBorder="1" applyAlignment="1">
      <alignment vertical="center"/>
    </xf>
    <xf numFmtId="0" fontId="37" fillId="0" borderId="0" xfId="0" applyFont="1" applyAlignment="1">
      <alignment vertical="center" wrapText="1"/>
    </xf>
    <xf numFmtId="3" fontId="37" fillId="0" borderId="0" xfId="0" applyNumberFormat="1" applyFont="1" applyAlignment="1">
      <alignment vertical="center"/>
    </xf>
    <xf numFmtId="0" fontId="39" fillId="0" borderId="0" xfId="0" applyFont="1" applyAlignment="1">
      <alignment horizontal="center" vertical="center"/>
    </xf>
    <xf numFmtId="0" fontId="39" fillId="0" borderId="0" xfId="0" applyFont="1" applyAlignment="1">
      <alignment vertical="center" wrapText="1"/>
    </xf>
    <xf numFmtId="3" fontId="39" fillId="0" borderId="0" xfId="0" applyNumberFormat="1" applyFont="1" applyAlignment="1">
      <alignment vertical="center"/>
    </xf>
    <xf numFmtId="0" fontId="39" fillId="0" borderId="0" xfId="0" applyFont="1" applyAlignment="1">
      <alignment vertical="center"/>
    </xf>
    <xf numFmtId="3" fontId="37" fillId="0" borderId="0" xfId="0" applyNumberFormat="1" applyFont="1" applyAlignment="1">
      <alignment horizontal="left" vertical="center"/>
    </xf>
    <xf numFmtId="0" fontId="12" fillId="0" borderId="0" xfId="29" applyAlignment="1">
      <alignment vertical="center"/>
    </xf>
    <xf numFmtId="0" fontId="12" fillId="0" borderId="0" xfId="29" applyFont="1" applyAlignment="1">
      <alignment horizontal="right" vertical="center"/>
    </xf>
    <xf numFmtId="0" fontId="11" fillId="0" borderId="42" xfId="29" applyFont="1" applyBorder="1" applyAlignment="1">
      <alignment horizontal="center" vertical="center"/>
    </xf>
    <xf numFmtId="0" fontId="11" fillId="0" borderId="43" xfId="29" applyFont="1" applyBorder="1" applyAlignment="1">
      <alignment horizontal="center" vertical="center"/>
    </xf>
    <xf numFmtId="0" fontId="17" fillId="0" borderId="44" xfId="29" applyFont="1" applyBorder="1" applyAlignment="1">
      <alignment vertical="center"/>
    </xf>
    <xf numFmtId="3" fontId="13" fillId="0" borderId="45" xfId="29" applyNumberFormat="1" applyFont="1" applyBorder="1" applyAlignment="1">
      <alignment vertical="center"/>
    </xf>
    <xf numFmtId="0" fontId="17" fillId="0" borderId="44" xfId="29" applyFont="1" applyBorder="1" applyAlignment="1">
      <alignment vertical="center" wrapText="1"/>
    </xf>
    <xf numFmtId="0" fontId="14" fillId="0" borderId="44" xfId="29" applyFont="1" applyBorder="1" applyAlignment="1">
      <alignment vertical="center"/>
    </xf>
    <xf numFmtId="3" fontId="14" fillId="0" borderId="45" xfId="29" applyNumberFormat="1" applyFont="1" applyBorder="1" applyAlignment="1">
      <alignment vertical="center"/>
    </xf>
    <xf numFmtId="0" fontId="13" fillId="0" borderId="44" xfId="29" applyFont="1" applyBorder="1" applyAlignment="1">
      <alignment vertical="center"/>
    </xf>
    <xf numFmtId="0" fontId="13" fillId="0" borderId="45" xfId="29" applyFont="1" applyBorder="1" applyAlignment="1">
      <alignment vertical="center"/>
    </xf>
    <xf numFmtId="0" fontId="12" fillId="0" borderId="42" xfId="29" applyBorder="1" applyAlignment="1">
      <alignment vertical="center"/>
    </xf>
    <xf numFmtId="0" fontId="11" fillId="0" borderId="44" xfId="29" applyFont="1" applyBorder="1" applyAlignment="1">
      <alignment horizontal="center" vertical="center"/>
    </xf>
    <xf numFmtId="0" fontId="11" fillId="0" borderId="45" xfId="29" applyFont="1" applyBorder="1" applyAlignment="1">
      <alignment horizontal="center" vertical="center"/>
    </xf>
    <xf numFmtId="3" fontId="13" fillId="0" borderId="45" xfId="29" applyNumberFormat="1" applyFont="1" applyBorder="1" applyAlignment="1">
      <alignment horizontal="right" vertical="center"/>
    </xf>
    <xf numFmtId="0" fontId="14" fillId="0" borderId="44" xfId="29" applyFont="1" applyBorder="1" applyAlignment="1">
      <alignment vertical="center" wrapText="1"/>
    </xf>
    <xf numFmtId="3" fontId="14" fillId="0" borderId="45" xfId="29" applyNumberFormat="1" applyFont="1" applyBorder="1" applyAlignment="1">
      <alignment horizontal="right" vertical="center"/>
    </xf>
    <xf numFmtId="0" fontId="12" fillId="0" borderId="44" xfId="29" applyBorder="1" applyAlignment="1">
      <alignment vertical="center" wrapText="1"/>
    </xf>
    <xf numFmtId="0" fontId="12" fillId="0" borderId="45" xfId="29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4" xfId="0" applyBorder="1" applyAlignment="1">
      <alignment vertical="center"/>
    </xf>
    <xf numFmtId="0" fontId="5" fillId="0" borderId="44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9" fillId="0" borderId="44" xfId="0" applyFont="1" applyBorder="1" applyAlignment="1">
      <alignment horizontal="left" vertical="center"/>
    </xf>
    <xf numFmtId="0" fontId="0" fillId="0" borderId="45" xfId="0" applyBorder="1" applyAlignment="1">
      <alignment vertical="center"/>
    </xf>
    <xf numFmtId="3" fontId="13" fillId="0" borderId="47" xfId="29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1" xfId="0" applyFont="1" applyBorder="1" applyAlignment="1">
      <alignment vertical="center"/>
    </xf>
    <xf numFmtId="0" fontId="17" fillId="0" borderId="1" xfId="0" applyNumberFormat="1" applyFont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/>
    </xf>
    <xf numFmtId="3" fontId="17" fillId="0" borderId="1" xfId="0" applyNumberFormat="1" applyFont="1" applyBorder="1" applyAlignment="1">
      <alignment horizontal="center" vertical="center"/>
    </xf>
    <xf numFmtId="3" fontId="17" fillId="0" borderId="1" xfId="0" applyNumberFormat="1" applyFont="1" applyFill="1" applyBorder="1" applyAlignment="1">
      <alignment vertical="center"/>
    </xf>
    <xf numFmtId="3" fontId="17" fillId="0" borderId="1" xfId="0" applyNumberFormat="1" applyFont="1" applyBorder="1" applyAlignment="1">
      <alignment vertical="center"/>
    </xf>
    <xf numFmtId="0" fontId="40" fillId="0" borderId="1" xfId="0" applyFont="1" applyBorder="1" applyAlignment="1">
      <alignment vertical="center"/>
    </xf>
    <xf numFmtId="3" fontId="40" fillId="0" borderId="1" xfId="0" applyNumberFormat="1" applyFont="1" applyBorder="1" applyAlignment="1">
      <alignment vertical="center"/>
    </xf>
    <xf numFmtId="3" fontId="17" fillId="0" borderId="0" xfId="0" applyNumberFormat="1" applyFont="1" applyAlignment="1">
      <alignment vertical="center"/>
    </xf>
    <xf numFmtId="0" fontId="40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3" fontId="40" fillId="0" borderId="0" xfId="0" applyNumberFormat="1" applyFont="1" applyBorder="1" applyAlignment="1">
      <alignment vertical="center"/>
    </xf>
    <xf numFmtId="3" fontId="40" fillId="0" borderId="0" xfId="0" applyNumberFormat="1" applyFont="1" applyBorder="1" applyAlignment="1">
      <alignment horizontal="right" vertical="center"/>
    </xf>
    <xf numFmtId="3" fontId="17" fillId="0" borderId="0" xfId="0" applyNumberFormat="1" applyFont="1" applyBorder="1" applyAlignment="1">
      <alignment vertical="center"/>
    </xf>
    <xf numFmtId="0" fontId="0" fillId="0" borderId="1" xfId="0" applyFill="1" applyBorder="1"/>
    <xf numFmtId="0" fontId="2" fillId="0" borderId="0" xfId="30"/>
    <xf numFmtId="0" fontId="31" fillId="0" borderId="0" xfId="30" applyFont="1"/>
    <xf numFmtId="3" fontId="17" fillId="0" borderId="0" xfId="30" applyNumberFormat="1" applyFont="1" applyBorder="1" applyAlignment="1">
      <alignment vertical="center"/>
    </xf>
    <xf numFmtId="0" fontId="43" fillId="0" borderId="0" xfId="30" applyFont="1"/>
    <xf numFmtId="10" fontId="2" fillId="0" borderId="0" xfId="30" applyNumberFormat="1"/>
    <xf numFmtId="3" fontId="36" fillId="0" borderId="0" xfId="30" applyNumberFormat="1" applyFont="1"/>
    <xf numFmtId="3" fontId="43" fillId="0" borderId="0" xfId="30" applyNumberFormat="1" applyFont="1"/>
    <xf numFmtId="0" fontId="9" fillId="0" borderId="0" xfId="30" applyFont="1" applyFill="1" applyBorder="1" applyAlignment="1">
      <alignment vertical="center"/>
    </xf>
    <xf numFmtId="3" fontId="31" fillId="0" borderId="0" xfId="30" applyNumberFormat="1" applyFont="1"/>
    <xf numFmtId="3" fontId="44" fillId="0" borderId="48" xfId="30" applyNumberFormat="1" applyFont="1" applyBorder="1" applyAlignment="1">
      <alignment vertical="center"/>
    </xf>
    <xf numFmtId="3" fontId="45" fillId="0" borderId="48" xfId="30" applyNumberFormat="1" applyFont="1" applyBorder="1" applyAlignment="1">
      <alignment vertical="center"/>
    </xf>
    <xf numFmtId="1" fontId="40" fillId="0" borderId="49" xfId="30" applyNumberFormat="1" applyFont="1" applyBorder="1" applyAlignment="1">
      <alignment vertical="center"/>
    </xf>
    <xf numFmtId="3" fontId="40" fillId="0" borderId="48" xfId="30" applyNumberFormat="1" applyFont="1" applyBorder="1" applyAlignment="1">
      <alignment vertical="center"/>
    </xf>
    <xf numFmtId="3" fontId="17" fillId="0" borderId="48" xfId="30" applyNumberFormat="1" applyFont="1" applyFill="1" applyBorder="1" applyAlignment="1">
      <alignment vertical="center"/>
    </xf>
    <xf numFmtId="14" fontId="40" fillId="0" borderId="48" xfId="30" applyNumberFormat="1" applyFont="1" applyBorder="1" applyAlignment="1">
      <alignment vertical="center"/>
    </xf>
    <xf numFmtId="14" fontId="46" fillId="0" borderId="48" xfId="30" applyNumberFormat="1" applyFont="1" applyBorder="1" applyAlignment="1">
      <alignment vertical="center" wrapText="1"/>
    </xf>
    <xf numFmtId="10" fontId="40" fillId="0" borderId="48" xfId="30" applyNumberFormat="1" applyFont="1" applyBorder="1" applyAlignment="1">
      <alignment vertical="center"/>
    </xf>
    <xf numFmtId="10" fontId="46" fillId="0" borderId="48" xfId="30" applyNumberFormat="1" applyFont="1" applyBorder="1" applyAlignment="1">
      <alignment horizontal="center" vertical="center"/>
    </xf>
    <xf numFmtId="3" fontId="46" fillId="0" borderId="48" xfId="30" applyNumberFormat="1" applyFont="1" applyBorder="1" applyAlignment="1">
      <alignment vertical="center" wrapText="1"/>
    </xf>
    <xf numFmtId="0" fontId="16" fillId="0" borderId="48" xfId="30" applyFont="1" applyBorder="1" applyAlignment="1">
      <alignment vertical="center"/>
    </xf>
    <xf numFmtId="14" fontId="46" fillId="0" borderId="48" xfId="30" applyNumberFormat="1" applyFont="1" applyBorder="1" applyAlignment="1">
      <alignment vertical="center"/>
    </xf>
    <xf numFmtId="3" fontId="40" fillId="0" borderId="50" xfId="30" applyNumberFormat="1" applyFont="1" applyBorder="1" applyAlignment="1">
      <alignment vertical="center"/>
    </xf>
    <xf numFmtId="1" fontId="40" fillId="0" borderId="51" xfId="30" applyNumberFormat="1" applyFont="1" applyBorder="1" applyAlignment="1">
      <alignment vertical="center"/>
    </xf>
    <xf numFmtId="3" fontId="17" fillId="0" borderId="50" xfId="30" applyNumberFormat="1" applyFont="1" applyFill="1" applyBorder="1" applyAlignment="1">
      <alignment vertical="center"/>
    </xf>
    <xf numFmtId="14" fontId="40" fillId="0" borderId="50" xfId="30" applyNumberFormat="1" applyFont="1" applyBorder="1" applyAlignment="1">
      <alignment vertical="center"/>
    </xf>
    <xf numFmtId="14" fontId="46" fillId="0" borderId="50" xfId="30" applyNumberFormat="1" applyFont="1" applyBorder="1" applyAlignment="1">
      <alignment vertical="center" wrapText="1"/>
    </xf>
    <xf numFmtId="10" fontId="40" fillId="0" borderId="50" xfId="30" applyNumberFormat="1" applyFont="1" applyBorder="1" applyAlignment="1">
      <alignment vertical="center"/>
    </xf>
    <xf numFmtId="10" fontId="46" fillId="0" borderId="50" xfId="30" applyNumberFormat="1" applyFont="1" applyBorder="1" applyAlignment="1">
      <alignment horizontal="center" vertical="center"/>
    </xf>
    <xf numFmtId="3" fontId="46" fillId="0" borderId="50" xfId="30" applyNumberFormat="1" applyFont="1" applyBorder="1" applyAlignment="1">
      <alignment vertical="center" wrapText="1"/>
    </xf>
    <xf numFmtId="0" fontId="16" fillId="0" borderId="52" xfId="30" applyFont="1" applyBorder="1" applyAlignment="1">
      <alignment vertical="center"/>
    </xf>
    <xf numFmtId="3" fontId="17" fillId="0" borderId="53" xfId="30" applyNumberFormat="1" applyFont="1" applyBorder="1" applyAlignment="1">
      <alignment vertical="center"/>
    </xf>
    <xf numFmtId="1" fontId="17" fillId="0" borderId="54" xfId="30" applyNumberFormat="1" applyFont="1" applyBorder="1" applyAlignment="1">
      <alignment vertical="center"/>
    </xf>
    <xf numFmtId="3" fontId="17" fillId="0" borderId="55" xfId="30" applyNumberFormat="1" applyFont="1" applyBorder="1" applyAlignment="1">
      <alignment vertical="center"/>
    </xf>
    <xf numFmtId="3" fontId="17" fillId="0" borderId="53" xfId="30" applyNumberFormat="1" applyFont="1" applyFill="1" applyBorder="1" applyAlignment="1">
      <alignment vertical="center"/>
    </xf>
    <xf numFmtId="14" fontId="17" fillId="0" borderId="53" xfId="30" applyNumberFormat="1" applyFont="1" applyBorder="1" applyAlignment="1">
      <alignment vertical="center"/>
    </xf>
    <xf numFmtId="14" fontId="44" fillId="0" borderId="53" xfId="30" applyNumberFormat="1" applyFont="1" applyBorder="1" applyAlignment="1">
      <alignment vertical="center" wrapText="1"/>
    </xf>
    <xf numFmtId="10" fontId="17" fillId="0" borderId="53" xfId="30" applyNumberFormat="1" applyFont="1" applyBorder="1" applyAlignment="1">
      <alignment vertical="center"/>
    </xf>
    <xf numFmtId="10" fontId="44" fillId="0" borderId="55" xfId="30" applyNumberFormat="1" applyFont="1" applyBorder="1" applyAlignment="1">
      <alignment horizontal="center" vertical="center"/>
    </xf>
    <xf numFmtId="3" fontId="44" fillId="0" borderId="53" xfId="30" applyNumberFormat="1" applyFont="1" applyBorder="1" applyAlignment="1">
      <alignment vertical="center" wrapText="1"/>
    </xf>
    <xf numFmtId="0" fontId="9" fillId="0" borderId="53" xfId="30" applyFont="1" applyBorder="1" applyAlignment="1">
      <alignment vertical="center"/>
    </xf>
    <xf numFmtId="14" fontId="44" fillId="0" borderId="53" xfId="30" applyNumberFormat="1" applyFont="1" applyBorder="1" applyAlignment="1">
      <alignment vertical="center"/>
    </xf>
    <xf numFmtId="14" fontId="41" fillId="0" borderId="53" xfId="30" applyNumberFormat="1" applyFont="1" applyBorder="1" applyAlignment="1">
      <alignment vertical="center"/>
    </xf>
    <xf numFmtId="10" fontId="44" fillId="0" borderId="53" xfId="30" applyNumberFormat="1" applyFont="1" applyBorder="1" applyAlignment="1">
      <alignment vertical="center"/>
    </xf>
    <xf numFmtId="1" fontId="17" fillId="0" borderId="57" xfId="30" applyNumberFormat="1" applyFont="1" applyBorder="1" applyAlignment="1">
      <alignment vertical="center"/>
    </xf>
    <xf numFmtId="3" fontId="17" fillId="0" borderId="55" xfId="30" applyNumberFormat="1" applyFont="1" applyFill="1" applyBorder="1" applyAlignment="1">
      <alignment vertical="center"/>
    </xf>
    <xf numFmtId="14" fontId="48" fillId="0" borderId="53" xfId="30" applyNumberFormat="1" applyFont="1" applyBorder="1" applyAlignment="1">
      <alignment vertical="center"/>
    </xf>
    <xf numFmtId="3" fontId="17" fillId="0" borderId="58" xfId="30" applyNumberFormat="1" applyFont="1" applyBorder="1" applyAlignment="1">
      <alignment vertical="center"/>
    </xf>
    <xf numFmtId="14" fontId="17" fillId="0" borderId="55" xfId="30" applyNumberFormat="1" applyFont="1" applyBorder="1" applyAlignment="1">
      <alignment vertical="center"/>
    </xf>
    <xf numFmtId="14" fontId="46" fillId="0" borderId="55" xfId="30" applyNumberFormat="1" applyFont="1" applyBorder="1" applyAlignment="1">
      <alignment vertical="center" wrapText="1"/>
    </xf>
    <xf numFmtId="14" fontId="44" fillId="0" borderId="55" xfId="30" applyNumberFormat="1" applyFont="1" applyBorder="1" applyAlignment="1">
      <alignment vertical="center" wrapText="1"/>
    </xf>
    <xf numFmtId="9" fontId="44" fillId="0" borderId="55" xfId="30" applyNumberFormat="1" applyFont="1" applyBorder="1" applyAlignment="1">
      <alignment horizontal="center" vertical="center"/>
    </xf>
    <xf numFmtId="3" fontId="44" fillId="0" borderId="55" xfId="30" applyNumberFormat="1" applyFont="1" applyBorder="1" applyAlignment="1">
      <alignment vertical="center" wrapText="1"/>
    </xf>
    <xf numFmtId="14" fontId="44" fillId="0" borderId="55" xfId="30" applyNumberFormat="1" applyFont="1" applyBorder="1" applyAlignment="1">
      <alignment vertical="center"/>
    </xf>
    <xf numFmtId="0" fontId="26" fillId="0" borderId="0" xfId="30" applyFont="1"/>
    <xf numFmtId="3" fontId="49" fillId="0" borderId="0" xfId="30" applyNumberFormat="1" applyFont="1"/>
    <xf numFmtId="3" fontId="40" fillId="0" borderId="59" xfId="30" applyNumberFormat="1" applyFont="1" applyBorder="1" applyAlignment="1">
      <alignment vertical="center" wrapText="1"/>
    </xf>
    <xf numFmtId="166" fontId="31" fillId="0" borderId="59" xfId="30" applyNumberFormat="1" applyFont="1" applyBorder="1" applyAlignment="1">
      <alignment vertical="center" wrapText="1"/>
    </xf>
    <xf numFmtId="1" fontId="40" fillId="0" borderId="60" xfId="30" applyNumberFormat="1" applyFont="1" applyBorder="1" applyAlignment="1">
      <alignment vertical="center"/>
    </xf>
    <xf numFmtId="3" fontId="40" fillId="0" borderId="59" xfId="30" applyNumberFormat="1" applyFont="1" applyBorder="1" applyAlignment="1">
      <alignment vertical="center"/>
    </xf>
    <xf numFmtId="14" fontId="40" fillId="0" borderId="61" xfId="30" applyNumberFormat="1" applyFont="1" applyBorder="1" applyAlignment="1">
      <alignment vertical="center"/>
    </xf>
    <xf numFmtId="14" fontId="40" fillId="0" borderId="59" xfId="30" applyNumberFormat="1" applyFont="1" applyBorder="1" applyAlignment="1">
      <alignment vertical="center"/>
    </xf>
    <xf numFmtId="14" fontId="46" fillId="0" borderId="59" xfId="30" applyNumberFormat="1" applyFont="1" applyBorder="1" applyAlignment="1">
      <alignment vertical="center" wrapText="1"/>
    </xf>
    <xf numFmtId="10" fontId="40" fillId="0" borderId="59" xfId="30" applyNumberFormat="1" applyFont="1" applyBorder="1" applyAlignment="1">
      <alignment vertical="center"/>
    </xf>
    <xf numFmtId="10" fontId="46" fillId="0" borderId="59" xfId="30" applyNumberFormat="1" applyFont="1" applyBorder="1" applyAlignment="1">
      <alignment vertical="center" wrapText="1"/>
    </xf>
    <xf numFmtId="167" fontId="46" fillId="0" borderId="59" xfId="30" applyNumberFormat="1" applyFont="1" applyBorder="1" applyAlignment="1">
      <alignment vertical="center" wrapText="1"/>
    </xf>
    <xf numFmtId="0" fontId="49" fillId="0" borderId="0" xfId="30" applyFont="1"/>
    <xf numFmtId="4" fontId="17" fillId="0" borderId="53" xfId="30" applyNumberFormat="1" applyFont="1" applyBorder="1" applyAlignment="1">
      <alignment vertical="center"/>
    </xf>
    <xf numFmtId="166" fontId="31" fillId="0" borderId="49" xfId="30" applyNumberFormat="1" applyFont="1" applyBorder="1" applyAlignment="1">
      <alignment vertical="center" wrapText="1"/>
    </xf>
    <xf numFmtId="3" fontId="17" fillId="0" borderId="48" xfId="30" applyNumberFormat="1" applyFont="1" applyBorder="1" applyAlignment="1">
      <alignment vertical="center"/>
    </xf>
    <xf numFmtId="10" fontId="44" fillId="0" borderId="62" xfId="30" applyNumberFormat="1" applyFont="1" applyBorder="1" applyAlignment="1">
      <alignment vertical="center" wrapText="1"/>
    </xf>
    <xf numFmtId="167" fontId="46" fillId="0" borderId="48" xfId="30" applyNumberFormat="1" applyFont="1" applyBorder="1" applyAlignment="1">
      <alignment vertical="center" wrapText="1"/>
    </xf>
    <xf numFmtId="3" fontId="40" fillId="0" borderId="62" xfId="30" applyNumberFormat="1" applyFont="1" applyBorder="1" applyAlignment="1">
      <alignment vertical="center"/>
    </xf>
    <xf numFmtId="14" fontId="40" fillId="0" borderId="48" xfId="30" applyNumberFormat="1" applyFont="1" applyBorder="1" applyAlignment="1">
      <alignment vertical="center" wrapText="1" shrinkToFit="1"/>
    </xf>
    <xf numFmtId="166" fontId="31" fillId="0" borderId="57" xfId="30" applyNumberFormat="1" applyFont="1" applyBorder="1" applyAlignment="1">
      <alignment vertical="center" wrapText="1"/>
    </xf>
    <xf numFmtId="1" fontId="40" fillId="0" borderId="57" xfId="30" applyNumberFormat="1" applyFont="1" applyBorder="1" applyAlignment="1">
      <alignment vertical="center"/>
    </xf>
    <xf numFmtId="3" fontId="40" fillId="0" borderId="55" xfId="30" applyNumberFormat="1" applyFont="1" applyBorder="1" applyAlignment="1">
      <alignment vertical="center"/>
    </xf>
    <xf numFmtId="14" fontId="40" fillId="0" borderId="55" xfId="30" applyNumberFormat="1" applyFont="1" applyBorder="1" applyAlignment="1">
      <alignment vertical="center"/>
    </xf>
    <xf numFmtId="10" fontId="40" fillId="0" borderId="55" xfId="30" applyNumberFormat="1" applyFont="1" applyBorder="1" applyAlignment="1">
      <alignment vertical="center"/>
    </xf>
    <xf numFmtId="10" fontId="44" fillId="0" borderId="58" xfId="30" applyNumberFormat="1" applyFont="1" applyBorder="1" applyAlignment="1">
      <alignment vertical="center" wrapText="1"/>
    </xf>
    <xf numFmtId="167" fontId="46" fillId="0" borderId="55" xfId="30" applyNumberFormat="1" applyFont="1" applyBorder="1" applyAlignment="1">
      <alignment vertical="center" wrapText="1"/>
    </xf>
    <xf numFmtId="3" fontId="40" fillId="0" borderId="58" xfId="30" applyNumberFormat="1" applyFont="1" applyBorder="1" applyAlignment="1">
      <alignment vertical="center"/>
    </xf>
    <xf numFmtId="14" fontId="40" fillId="0" borderId="58" xfId="30" applyNumberFormat="1" applyFont="1" applyBorder="1" applyAlignment="1">
      <alignment vertical="center"/>
    </xf>
    <xf numFmtId="14" fontId="46" fillId="0" borderId="55" xfId="30" applyNumberFormat="1" applyFont="1" applyBorder="1" applyAlignment="1">
      <alignment vertical="center"/>
    </xf>
    <xf numFmtId="4" fontId="17" fillId="0" borderId="63" xfId="30" applyNumberFormat="1" applyFont="1" applyBorder="1" applyAlignment="1">
      <alignment vertical="center"/>
    </xf>
    <xf numFmtId="166" fontId="31" fillId="0" borderId="51" xfId="30" applyNumberFormat="1" applyFont="1" applyBorder="1" applyAlignment="1">
      <alignment vertical="center" wrapText="1"/>
    </xf>
    <xf numFmtId="3" fontId="17" fillId="0" borderId="50" xfId="30" applyNumberFormat="1" applyFont="1" applyBorder="1" applyAlignment="1">
      <alignment vertical="center"/>
    </xf>
    <xf numFmtId="10" fontId="44" fillId="0" borderId="50" xfId="30" applyNumberFormat="1" applyFont="1" applyBorder="1" applyAlignment="1">
      <alignment vertical="center" wrapText="1"/>
    </xf>
    <xf numFmtId="168" fontId="40" fillId="0" borderId="50" xfId="30" applyNumberFormat="1" applyFont="1" applyBorder="1" applyAlignment="1">
      <alignment vertical="center" wrapText="1"/>
    </xf>
    <xf numFmtId="14" fontId="46" fillId="0" borderId="50" xfId="30" applyNumberFormat="1" applyFont="1" applyBorder="1" applyAlignment="1">
      <alignment vertical="center"/>
    </xf>
    <xf numFmtId="0" fontId="31" fillId="0" borderId="64" xfId="30" applyFont="1" applyBorder="1" applyAlignment="1">
      <alignment vertical="center" wrapText="1"/>
    </xf>
    <xf numFmtId="3" fontId="40" fillId="0" borderId="49" xfId="30" applyNumberFormat="1" applyFont="1" applyBorder="1" applyAlignment="1">
      <alignment vertical="center" wrapText="1"/>
    </xf>
    <xf numFmtId="1" fontId="17" fillId="0" borderId="49" xfId="30" applyNumberFormat="1" applyFont="1" applyBorder="1" applyAlignment="1">
      <alignment horizontal="center" vertical="center" wrapText="1"/>
    </xf>
    <xf numFmtId="3" fontId="17" fillId="0" borderId="48" xfId="30" applyNumberFormat="1" applyFont="1" applyBorder="1" applyAlignment="1">
      <alignment horizontal="center" vertical="center" wrapText="1"/>
    </xf>
    <xf numFmtId="14" fontId="44" fillId="0" borderId="48" xfId="30" applyNumberFormat="1" applyFont="1" applyBorder="1" applyAlignment="1">
      <alignment horizontal="center" vertical="center" wrapText="1"/>
    </xf>
    <xf numFmtId="0" fontId="44" fillId="0" borderId="48" xfId="30" applyFont="1" applyBorder="1" applyAlignment="1">
      <alignment horizontal="center" vertical="center" wrapText="1"/>
    </xf>
    <xf numFmtId="3" fontId="44" fillId="0" borderId="48" xfId="30" applyNumberFormat="1" applyFont="1" applyBorder="1" applyAlignment="1">
      <alignment horizontal="center" vertical="center" wrapText="1"/>
    </xf>
    <xf numFmtId="14" fontId="17" fillId="0" borderId="48" xfId="30" applyNumberFormat="1" applyFont="1" applyBorder="1" applyAlignment="1">
      <alignment horizontal="center" vertical="center" wrapText="1"/>
    </xf>
    <xf numFmtId="0" fontId="38" fillId="0" borderId="0" xfId="0" applyFont="1" applyFill="1" applyAlignment="1">
      <alignment horizontal="center" vertical="center"/>
    </xf>
    <xf numFmtId="14" fontId="31" fillId="0" borderId="3" xfId="30" applyNumberFormat="1" applyFont="1" applyFill="1" applyBorder="1" applyAlignment="1">
      <alignment vertical="center"/>
    </xf>
    <xf numFmtId="14" fontId="17" fillId="0" borderId="61" xfId="30" applyNumberFormat="1" applyFont="1" applyFill="1" applyBorder="1" applyAlignment="1">
      <alignment horizontal="center" vertical="center" wrapText="1"/>
    </xf>
    <xf numFmtId="3" fontId="17" fillId="0" borderId="59" xfId="30" applyNumberFormat="1" applyFont="1" applyFill="1" applyBorder="1" applyAlignment="1">
      <alignment horizontal="center" vertical="center" wrapText="1"/>
    </xf>
    <xf numFmtId="0" fontId="17" fillId="0" borderId="59" xfId="30" applyFont="1" applyFill="1" applyBorder="1" applyAlignment="1">
      <alignment horizontal="center" vertical="center"/>
    </xf>
    <xf numFmtId="0" fontId="17" fillId="0" borderId="59" xfId="30" applyFont="1" applyFill="1" applyBorder="1" applyAlignment="1">
      <alignment horizontal="center" vertical="center" wrapText="1"/>
    </xf>
    <xf numFmtId="14" fontId="44" fillId="0" borderId="59" xfId="30" applyNumberFormat="1" applyFont="1" applyFill="1" applyBorder="1" applyAlignment="1">
      <alignment horizontal="center" vertical="center" wrapText="1"/>
    </xf>
    <xf numFmtId="1" fontId="17" fillId="0" borderId="60" xfId="30" applyNumberFormat="1" applyFont="1" applyFill="1" applyBorder="1" applyAlignment="1">
      <alignment horizontal="center" vertical="center" wrapText="1"/>
    </xf>
    <xf numFmtId="3" fontId="17" fillId="0" borderId="65" xfId="30" applyNumberFormat="1" applyFont="1" applyFill="1" applyBorder="1" applyAlignment="1">
      <alignment vertical="center"/>
    </xf>
    <xf numFmtId="0" fontId="2" fillId="0" borderId="0" xfId="30" applyFill="1" applyAlignment="1">
      <alignment vertical="center"/>
    </xf>
    <xf numFmtId="14" fontId="31" fillId="0" borderId="66" xfId="30" applyNumberFormat="1" applyFont="1" applyFill="1" applyBorder="1" applyAlignment="1">
      <alignment vertical="center"/>
    </xf>
    <xf numFmtId="14" fontId="17" fillId="0" borderId="67" xfId="30" applyNumberFormat="1" applyFont="1" applyFill="1" applyBorder="1" applyAlignment="1">
      <alignment vertical="center"/>
    </xf>
    <xf numFmtId="168" fontId="17" fillId="0" borderId="50" xfId="30" applyNumberFormat="1" applyFont="1" applyFill="1" applyBorder="1" applyAlignment="1">
      <alignment vertical="center" wrapText="1"/>
    </xf>
    <xf numFmtId="14" fontId="44" fillId="0" borderId="50" xfId="30" applyNumberFormat="1" applyFont="1" applyFill="1" applyBorder="1" applyAlignment="1">
      <alignment horizontal="left" vertical="center" wrapText="1"/>
    </xf>
    <xf numFmtId="10" fontId="17" fillId="0" borderId="50" xfId="30" applyNumberFormat="1" applyFont="1" applyFill="1" applyBorder="1" applyAlignment="1">
      <alignment vertical="center"/>
    </xf>
    <xf numFmtId="14" fontId="17" fillId="0" borderId="50" xfId="30" applyNumberFormat="1" applyFont="1" applyFill="1" applyBorder="1" applyAlignment="1">
      <alignment vertical="center" wrapText="1"/>
    </xf>
    <xf numFmtId="14" fontId="17" fillId="0" borderId="50" xfId="30" applyNumberFormat="1" applyFont="1" applyFill="1" applyBorder="1" applyAlignment="1">
      <alignment vertical="center"/>
    </xf>
    <xf numFmtId="14" fontId="44" fillId="0" borderId="55" xfId="30" applyNumberFormat="1" applyFont="1" applyFill="1" applyBorder="1" applyAlignment="1">
      <alignment vertical="center" wrapText="1"/>
    </xf>
    <xf numFmtId="3" fontId="17" fillId="0" borderId="58" xfId="30" applyNumberFormat="1" applyFont="1" applyFill="1" applyBorder="1" applyAlignment="1">
      <alignment vertical="center"/>
    </xf>
    <xf numFmtId="1" fontId="17" fillId="0" borderId="50" xfId="30" applyNumberFormat="1" applyFont="1" applyFill="1" applyBorder="1" applyAlignment="1">
      <alignment vertical="center"/>
    </xf>
    <xf numFmtId="14" fontId="44" fillId="0" borderId="68" xfId="30" applyNumberFormat="1" applyFont="1" applyFill="1" applyBorder="1" applyAlignment="1">
      <alignment vertical="center" wrapText="1"/>
    </xf>
    <xf numFmtId="14" fontId="31" fillId="0" borderId="69" xfId="30" applyNumberFormat="1" applyFont="1" applyFill="1" applyBorder="1" applyAlignment="1">
      <alignment vertical="center"/>
    </xf>
    <xf numFmtId="14" fontId="17" fillId="0" borderId="56" xfId="30" applyNumberFormat="1" applyFont="1" applyFill="1" applyBorder="1" applyAlignment="1">
      <alignment vertical="center" wrapText="1" shrinkToFit="1"/>
    </xf>
    <xf numFmtId="3" fontId="44" fillId="0" borderId="55" xfId="30" applyNumberFormat="1" applyFont="1" applyFill="1" applyBorder="1" applyAlignment="1">
      <alignment vertical="center" wrapText="1"/>
    </xf>
    <xf numFmtId="164" fontId="44" fillId="0" borderId="55" xfId="30" applyNumberFormat="1" applyFont="1" applyFill="1" applyBorder="1" applyAlignment="1">
      <alignment horizontal="left" vertical="center"/>
    </xf>
    <xf numFmtId="10" fontId="17" fillId="0" borderId="55" xfId="30" applyNumberFormat="1" applyFont="1" applyFill="1" applyBorder="1" applyAlignment="1">
      <alignment vertical="center"/>
    </xf>
    <xf numFmtId="14" fontId="17" fillId="0" borderId="55" xfId="30" applyNumberFormat="1" applyFont="1" applyFill="1" applyBorder="1" applyAlignment="1">
      <alignment vertical="center" wrapText="1"/>
    </xf>
    <xf numFmtId="14" fontId="17" fillId="0" borderId="55" xfId="30" applyNumberFormat="1" applyFont="1" applyFill="1" applyBorder="1" applyAlignment="1">
      <alignment vertical="center"/>
    </xf>
    <xf numFmtId="1" fontId="17" fillId="0" borderId="55" xfId="30" applyNumberFormat="1" applyFont="1" applyFill="1" applyBorder="1" applyAlignment="1">
      <alignment vertical="center"/>
    </xf>
    <xf numFmtId="0" fontId="9" fillId="0" borderId="56" xfId="30" applyFont="1" applyFill="1" applyBorder="1" applyAlignment="1">
      <alignment vertical="center"/>
    </xf>
    <xf numFmtId="10" fontId="44" fillId="0" borderId="55" xfId="30" applyNumberFormat="1" applyFont="1" applyFill="1" applyBorder="1" applyAlignment="1">
      <alignment horizontal="left" vertical="center"/>
    </xf>
    <xf numFmtId="9" fontId="44" fillId="0" borderId="55" xfId="30" applyNumberFormat="1" applyFont="1" applyFill="1" applyBorder="1" applyAlignment="1">
      <alignment horizontal="center" vertical="center"/>
    </xf>
    <xf numFmtId="14" fontId="46" fillId="0" borderId="55" xfId="30" applyNumberFormat="1" applyFont="1" applyFill="1" applyBorder="1" applyAlignment="1">
      <alignment vertical="center" wrapText="1"/>
    </xf>
    <xf numFmtId="9" fontId="44" fillId="0" borderId="55" xfId="30" applyNumberFormat="1" applyFont="1" applyFill="1" applyBorder="1" applyAlignment="1">
      <alignment horizontal="left" vertical="center"/>
    </xf>
    <xf numFmtId="14" fontId="47" fillId="0" borderId="55" xfId="30" applyNumberFormat="1" applyFont="1" applyFill="1" applyBorder="1" applyAlignment="1">
      <alignment vertical="center" wrapText="1"/>
    </xf>
    <xf numFmtId="9" fontId="50" fillId="0" borderId="55" xfId="30" applyNumberFormat="1" applyFont="1" applyFill="1" applyBorder="1" applyAlignment="1">
      <alignment horizontal="left" vertical="center"/>
    </xf>
    <xf numFmtId="0" fontId="9" fillId="0" borderId="70" xfId="30" applyFont="1" applyFill="1" applyBorder="1" applyAlignment="1">
      <alignment vertical="center"/>
    </xf>
    <xf numFmtId="3" fontId="44" fillId="0" borderId="53" xfId="30" applyNumberFormat="1" applyFont="1" applyFill="1" applyBorder="1" applyAlignment="1">
      <alignment vertical="center" wrapText="1"/>
    </xf>
    <xf numFmtId="10" fontId="17" fillId="0" borderId="53" xfId="30" applyNumberFormat="1" applyFont="1" applyFill="1" applyBorder="1" applyAlignment="1">
      <alignment vertical="center"/>
    </xf>
    <xf numFmtId="14" fontId="17" fillId="0" borderId="53" xfId="30" applyNumberFormat="1" applyFont="1" applyFill="1" applyBorder="1" applyAlignment="1">
      <alignment vertical="center" wrapText="1"/>
    </xf>
    <xf numFmtId="14" fontId="17" fillId="0" borderId="53" xfId="30" applyNumberFormat="1" applyFont="1" applyFill="1" applyBorder="1" applyAlignment="1">
      <alignment vertical="center"/>
    </xf>
    <xf numFmtId="0" fontId="26" fillId="0" borderId="0" xfId="30" applyFont="1" applyFill="1" applyAlignment="1">
      <alignment vertical="center"/>
    </xf>
    <xf numFmtId="14" fontId="41" fillId="0" borderId="55" xfId="30" applyNumberFormat="1" applyFont="1" applyFill="1" applyBorder="1" applyAlignment="1">
      <alignment vertical="center"/>
    </xf>
    <xf numFmtId="3" fontId="46" fillId="0" borderId="55" xfId="30" applyNumberFormat="1" applyFont="1" applyFill="1" applyBorder="1" applyAlignment="1">
      <alignment vertical="center" wrapText="1"/>
    </xf>
    <xf numFmtId="1" fontId="40" fillId="0" borderId="55" xfId="30" applyNumberFormat="1" applyFont="1" applyFill="1" applyBorder="1" applyAlignment="1">
      <alignment vertical="center"/>
    </xf>
    <xf numFmtId="14" fontId="50" fillId="0" borderId="55" xfId="30" applyNumberFormat="1" applyFont="1" applyFill="1" applyBorder="1" applyAlignment="1">
      <alignment vertical="center" wrapText="1"/>
    </xf>
    <xf numFmtId="0" fontId="37" fillId="0" borderId="56" xfId="30" applyFont="1" applyFill="1" applyBorder="1" applyAlignment="1">
      <alignment vertical="center" wrapText="1"/>
    </xf>
    <xf numFmtId="0" fontId="9" fillId="0" borderId="71" xfId="30" applyFont="1" applyFill="1" applyBorder="1" applyAlignment="1">
      <alignment vertical="center"/>
    </xf>
    <xf numFmtId="3" fontId="44" fillId="0" borderId="58" xfId="30" applyNumberFormat="1" applyFont="1" applyFill="1" applyBorder="1" applyAlignment="1">
      <alignment vertical="center" wrapText="1"/>
    </xf>
    <xf numFmtId="14" fontId="44" fillId="0" borderId="58" xfId="30" applyNumberFormat="1" applyFont="1" applyFill="1" applyBorder="1" applyAlignment="1">
      <alignment horizontal="left" vertical="center"/>
    </xf>
    <xf numFmtId="10" fontId="17" fillId="0" borderId="58" xfId="30" applyNumberFormat="1" applyFont="1" applyFill="1" applyBorder="1" applyAlignment="1">
      <alignment vertical="center"/>
    </xf>
    <xf numFmtId="14" fontId="17" fillId="0" borderId="58" xfId="30" applyNumberFormat="1" applyFont="1" applyFill="1" applyBorder="1" applyAlignment="1">
      <alignment vertical="center" wrapText="1"/>
    </xf>
    <xf numFmtId="14" fontId="17" fillId="0" borderId="58" xfId="30" applyNumberFormat="1" applyFont="1" applyFill="1" applyBorder="1" applyAlignment="1">
      <alignment vertical="center"/>
    </xf>
    <xf numFmtId="1" fontId="17" fillId="0" borderId="58" xfId="30" applyNumberFormat="1" applyFont="1" applyFill="1" applyBorder="1" applyAlignment="1">
      <alignment vertical="center"/>
    </xf>
    <xf numFmtId="3" fontId="17" fillId="0" borderId="68" xfId="30" applyNumberFormat="1" applyFont="1" applyFill="1" applyBorder="1" applyAlignment="1">
      <alignment vertical="center"/>
    </xf>
    <xf numFmtId="0" fontId="9" fillId="0" borderId="71" xfId="30" applyFont="1" applyFill="1" applyBorder="1" applyAlignment="1">
      <alignment vertical="center" wrapText="1"/>
    </xf>
    <xf numFmtId="3" fontId="17" fillId="0" borderId="63" xfId="30" applyNumberFormat="1" applyFont="1" applyFill="1" applyBorder="1" applyAlignment="1">
      <alignment vertical="center"/>
    </xf>
    <xf numFmtId="3" fontId="17" fillId="0" borderId="72" xfId="30" applyNumberFormat="1" applyFont="1" applyFill="1" applyBorder="1" applyAlignment="1">
      <alignment vertical="center"/>
    </xf>
    <xf numFmtId="3" fontId="17" fillId="0" borderId="39" xfId="30" applyNumberFormat="1" applyFont="1" applyFill="1" applyBorder="1" applyAlignment="1">
      <alignment vertical="center"/>
    </xf>
    <xf numFmtId="1" fontId="17" fillId="0" borderId="71" xfId="30" applyNumberFormat="1" applyFont="1" applyFill="1" applyBorder="1" applyAlignment="1">
      <alignment vertical="center"/>
    </xf>
    <xf numFmtId="14" fontId="31" fillId="0" borderId="73" xfId="30" applyNumberFormat="1" applyFont="1" applyFill="1" applyBorder="1" applyAlignment="1">
      <alignment vertical="center"/>
    </xf>
    <xf numFmtId="0" fontId="9" fillId="0" borderId="74" xfId="30" applyFont="1" applyFill="1" applyBorder="1" applyAlignment="1">
      <alignment vertical="center"/>
    </xf>
    <xf numFmtId="3" fontId="17" fillId="0" borderId="62" xfId="30" applyNumberFormat="1" applyFont="1" applyFill="1" applyBorder="1" applyAlignment="1">
      <alignment vertical="center"/>
    </xf>
    <xf numFmtId="3" fontId="44" fillId="0" borderId="62" xfId="30" applyNumberFormat="1" applyFont="1" applyFill="1" applyBorder="1" applyAlignment="1">
      <alignment vertical="center" wrapText="1"/>
    </xf>
    <xf numFmtId="14" fontId="44" fillId="0" borderId="62" xfId="30" applyNumberFormat="1" applyFont="1" applyFill="1" applyBorder="1" applyAlignment="1">
      <alignment horizontal="left" vertical="center"/>
    </xf>
    <xf numFmtId="10" fontId="17" fillId="0" borderId="62" xfId="30" applyNumberFormat="1" applyFont="1" applyFill="1" applyBorder="1" applyAlignment="1">
      <alignment vertical="center"/>
    </xf>
    <xf numFmtId="14" fontId="17" fillId="0" borderId="62" xfId="30" applyNumberFormat="1" applyFont="1" applyFill="1" applyBorder="1" applyAlignment="1">
      <alignment vertical="center" wrapText="1"/>
    </xf>
    <xf numFmtId="14" fontId="17" fillId="0" borderId="62" xfId="30" applyNumberFormat="1" applyFont="1" applyFill="1" applyBorder="1" applyAlignment="1">
      <alignment vertical="center"/>
    </xf>
    <xf numFmtId="1" fontId="17" fillId="0" borderId="62" xfId="30" applyNumberFormat="1" applyFont="1" applyFill="1" applyBorder="1" applyAlignment="1">
      <alignment vertical="center"/>
    </xf>
    <xf numFmtId="3" fontId="17" fillId="0" borderId="75" xfId="30" applyNumberFormat="1" applyFont="1" applyFill="1" applyBorder="1" applyAlignment="1">
      <alignment vertical="center"/>
    </xf>
    <xf numFmtId="14" fontId="31" fillId="0" borderId="0" xfId="30" applyNumberFormat="1" applyFont="1" applyFill="1" applyBorder="1" applyAlignment="1">
      <alignment vertical="center"/>
    </xf>
    <xf numFmtId="0" fontId="2" fillId="0" borderId="0" xfId="30" applyFill="1" applyAlignment="1">
      <alignment horizontal="left" vertical="center"/>
    </xf>
    <xf numFmtId="0" fontId="2" fillId="0" borderId="0" xfId="30" applyFont="1" applyFill="1" applyAlignment="1">
      <alignment vertical="center"/>
    </xf>
    <xf numFmtId="3" fontId="16" fillId="0" borderId="0" xfId="0" applyNumberFormat="1" applyFont="1" applyBorder="1"/>
    <xf numFmtId="0" fontId="51" fillId="0" borderId="0" xfId="2" applyFont="1" applyBorder="1"/>
    <xf numFmtId="0" fontId="0" fillId="0" borderId="0" xfId="0" applyFont="1"/>
    <xf numFmtId="0" fontId="0" fillId="0" borderId="0" xfId="2" applyFont="1"/>
    <xf numFmtId="0" fontId="5" fillId="0" borderId="12" xfId="2" applyFont="1" applyBorder="1"/>
    <xf numFmtId="0" fontId="5" fillId="0" borderId="1" xfId="2" applyFont="1" applyBorder="1"/>
    <xf numFmtId="0" fontId="5" fillId="0" borderId="14" xfId="2" applyFont="1" applyBorder="1"/>
    <xf numFmtId="0" fontId="5" fillId="0" borderId="2" xfId="2" applyFont="1" applyBorder="1"/>
    <xf numFmtId="0" fontId="0" fillId="0" borderId="14" xfId="2" applyFont="1" applyBorder="1"/>
    <xf numFmtId="14" fontId="0" fillId="0" borderId="2" xfId="2" applyNumberFormat="1" applyFont="1" applyBorder="1"/>
    <xf numFmtId="14" fontId="0" fillId="0" borderId="1" xfId="2" applyNumberFormat="1" applyFont="1" applyBorder="1"/>
    <xf numFmtId="0" fontId="0" fillId="0" borderId="9" xfId="2" applyFont="1" applyBorder="1"/>
    <xf numFmtId="0" fontId="0" fillId="0" borderId="1" xfId="2" applyFont="1" applyBorder="1"/>
    <xf numFmtId="0" fontId="9" fillId="0" borderId="0" xfId="2" applyFont="1"/>
    <xf numFmtId="0" fontId="12" fillId="0" borderId="78" xfId="29" applyBorder="1" applyAlignment="1">
      <alignment vertical="center"/>
    </xf>
    <xf numFmtId="0" fontId="12" fillId="0" borderId="43" xfId="29" applyFont="1" applyBorder="1" applyAlignment="1">
      <alignment horizontal="right" vertical="center"/>
    </xf>
    <xf numFmtId="0" fontId="0" fillId="0" borderId="76" xfId="0" applyBorder="1" applyAlignment="1">
      <alignment vertical="center"/>
    </xf>
    <xf numFmtId="0" fontId="0" fillId="0" borderId="77" xfId="0" applyBorder="1" applyAlignment="1">
      <alignment horizontal="right" vertical="center"/>
    </xf>
    <xf numFmtId="0" fontId="0" fillId="0" borderId="78" xfId="0" applyBorder="1" applyAlignment="1">
      <alignment vertical="center"/>
    </xf>
    <xf numFmtId="0" fontId="0" fillId="0" borderId="78" xfId="0" applyBorder="1" applyAlignment="1">
      <alignment horizontal="right" vertical="center"/>
    </xf>
    <xf numFmtId="164" fontId="0" fillId="0" borderId="0" xfId="0" applyNumberFormat="1" applyBorder="1"/>
    <xf numFmtId="0" fontId="0" fillId="0" borderId="83" xfId="0" applyBorder="1"/>
    <xf numFmtId="0" fontId="0" fillId="0" borderId="65" xfId="0" applyBorder="1"/>
    <xf numFmtId="0" fontId="0" fillId="0" borderId="61" xfId="0" applyBorder="1"/>
    <xf numFmtId="3" fontId="0" fillId="0" borderId="84" xfId="0" applyNumberFormat="1" applyBorder="1"/>
    <xf numFmtId="0" fontId="0" fillId="0" borderId="70" xfId="0" applyBorder="1"/>
    <xf numFmtId="3" fontId="0" fillId="0" borderId="86" xfId="0" applyNumberFormat="1" applyBorder="1"/>
    <xf numFmtId="0" fontId="5" fillId="0" borderId="87" xfId="0" applyFont="1" applyBorder="1"/>
    <xf numFmtId="3" fontId="5" fillId="0" borderId="88" xfId="0" applyNumberFormat="1" applyFont="1" applyBorder="1"/>
    <xf numFmtId="3" fontId="0" fillId="0" borderId="82" xfId="0" applyNumberFormat="1" applyBorder="1"/>
    <xf numFmtId="0" fontId="0" fillId="0" borderId="66" xfId="0" applyBorder="1" applyAlignment="1">
      <alignment wrapText="1"/>
    </xf>
    <xf numFmtId="0" fontId="0" fillId="0" borderId="69" xfId="0" applyBorder="1" applyAlignment="1">
      <alignment wrapText="1"/>
    </xf>
    <xf numFmtId="3" fontId="0" fillId="0" borderId="68" xfId="0" applyNumberFormat="1" applyBorder="1"/>
    <xf numFmtId="0" fontId="0" fillId="0" borderId="89" xfId="0" applyBorder="1" applyAlignment="1">
      <alignment wrapText="1"/>
    </xf>
    <xf numFmtId="3" fontId="0" fillId="0" borderId="90" xfId="0" applyNumberFormat="1" applyBorder="1"/>
    <xf numFmtId="0" fontId="0" fillId="0" borderId="91" xfId="0" applyBorder="1" applyAlignment="1">
      <alignment vertical="center" wrapText="1"/>
    </xf>
    <xf numFmtId="0" fontId="0" fillId="0" borderId="69" xfId="0" applyBorder="1" applyAlignment="1">
      <alignment vertical="center" wrapText="1"/>
    </xf>
    <xf numFmtId="0" fontId="0" fillId="0" borderId="93" xfId="0" applyBorder="1" applyAlignment="1">
      <alignment vertical="center" wrapText="1"/>
    </xf>
    <xf numFmtId="0" fontId="0" fillId="0" borderId="56" xfId="0" applyBorder="1" applyAlignment="1">
      <alignment vertical="center" wrapText="1"/>
    </xf>
    <xf numFmtId="0" fontId="0" fillId="0" borderId="56" xfId="0" applyBorder="1" applyAlignment="1">
      <alignment wrapText="1"/>
    </xf>
    <xf numFmtId="0" fontId="0" fillId="0" borderId="94" xfId="0" applyBorder="1" applyAlignment="1">
      <alignment wrapText="1"/>
    </xf>
    <xf numFmtId="3" fontId="0" fillId="0" borderId="92" xfId="0" applyNumberFormat="1" applyBorder="1"/>
    <xf numFmtId="0" fontId="0" fillId="0" borderId="89" xfId="0" applyBorder="1" applyAlignment="1">
      <alignment vertical="center" wrapText="1"/>
    </xf>
    <xf numFmtId="0" fontId="0" fillId="0" borderId="85" xfId="0" applyBorder="1" applyAlignment="1">
      <alignment horizontal="left"/>
    </xf>
    <xf numFmtId="0" fontId="10" fillId="0" borderId="3" xfId="3" applyBorder="1" applyAlignment="1">
      <alignment horizontal="left"/>
    </xf>
    <xf numFmtId="0" fontId="26" fillId="0" borderId="0" xfId="27" applyFont="1" applyFill="1" applyBorder="1" applyAlignment="1">
      <alignment vertical="center"/>
    </xf>
    <xf numFmtId="3" fontId="26" fillId="0" borderId="0" xfId="27" applyNumberFormat="1" applyFont="1" applyFill="1" applyBorder="1" applyAlignment="1">
      <alignment horizontal="right" vertical="center"/>
    </xf>
    <xf numFmtId="0" fontId="26" fillId="0" borderId="27" xfId="27" applyFont="1" applyFill="1" applyBorder="1" applyAlignment="1">
      <alignment vertical="center" wrapText="1"/>
    </xf>
    <xf numFmtId="3" fontId="1" fillId="0" borderId="26" xfId="27" applyNumberFormat="1" applyFont="1" applyFill="1" applyBorder="1"/>
    <xf numFmtId="0" fontId="1" fillId="0" borderId="27" xfId="27" applyFont="1" applyFill="1" applyBorder="1" applyAlignment="1">
      <alignment vertical="center" wrapText="1"/>
    </xf>
    <xf numFmtId="3" fontId="1" fillId="0" borderId="27" xfId="27" applyNumberFormat="1" applyFont="1" applyFill="1" applyBorder="1" applyAlignment="1">
      <alignment horizontal="right" vertical="center"/>
    </xf>
    <xf numFmtId="3" fontId="1" fillId="0" borderId="28" xfId="27" applyNumberFormat="1" applyFont="1" applyFill="1" applyBorder="1" applyAlignment="1">
      <alignment horizontal="right" vertical="center"/>
    </xf>
    <xf numFmtId="0" fontId="1" fillId="0" borderId="0" xfId="27" applyFont="1" applyFill="1"/>
    <xf numFmtId="0" fontId="9" fillId="0" borderId="1" xfId="0" applyFont="1" applyBorder="1"/>
    <xf numFmtId="3" fontId="5" fillId="0" borderId="95" xfId="0" applyNumberFormat="1" applyFont="1" applyBorder="1"/>
    <xf numFmtId="0" fontId="5" fillId="0" borderId="41" xfId="0" applyFont="1" applyBorder="1" applyAlignment="1">
      <alignment vertical="center" wrapText="1"/>
    </xf>
    <xf numFmtId="0" fontId="0" fillId="0" borderId="96" xfId="0" applyBorder="1"/>
    <xf numFmtId="3" fontId="0" fillId="0" borderId="88" xfId="0" applyNumberFormat="1" applyFont="1" applyBorder="1"/>
    <xf numFmtId="0" fontId="9" fillId="0" borderId="27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/>
    </xf>
    <xf numFmtId="0" fontId="18" fillId="0" borderId="0" xfId="0" applyFont="1" applyBorder="1" applyAlignment="1">
      <alignment horizontal="left"/>
    </xf>
    <xf numFmtId="0" fontId="1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9" fillId="0" borderId="1" xfId="0" applyFont="1" applyBorder="1"/>
    <xf numFmtId="3" fontId="18" fillId="0" borderId="0" xfId="0" applyNumberFormat="1" applyFont="1" applyBorder="1"/>
    <xf numFmtId="3" fontId="15" fillId="0" borderId="0" xfId="0" applyNumberFormat="1" applyFont="1" applyAlignment="1">
      <alignment horizontal="right"/>
    </xf>
    <xf numFmtId="0" fontId="18" fillId="0" borderId="3" xfId="0" applyFont="1" applyBorder="1" applyAlignment="1">
      <alignment horizontal="left"/>
    </xf>
    <xf numFmtId="0" fontId="18" fillId="0" borderId="4" xfId="0" applyFont="1" applyBorder="1" applyAlignment="1">
      <alignment horizontal="left"/>
    </xf>
    <xf numFmtId="0" fontId="18" fillId="0" borderId="2" xfId="0" applyFont="1" applyBorder="1" applyAlignment="1">
      <alignment horizontal="left"/>
    </xf>
    <xf numFmtId="0" fontId="18" fillId="0" borderId="0" xfId="0" applyFont="1" applyBorder="1" applyAlignment="1">
      <alignment horizontal="center"/>
    </xf>
    <xf numFmtId="0" fontId="9" fillId="0" borderId="5" xfId="0" applyFont="1" applyBorder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left"/>
    </xf>
    <xf numFmtId="0" fontId="19" fillId="0" borderId="4" xfId="0" applyFont="1" applyBorder="1" applyAlignment="1">
      <alignment horizontal="left"/>
    </xf>
    <xf numFmtId="0" fontId="19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/>
    </xf>
    <xf numFmtId="0" fontId="9" fillId="0" borderId="0" xfId="0" applyFont="1" applyBorder="1" applyAlignment="1">
      <alignment horizontal="right"/>
    </xf>
    <xf numFmtId="0" fontId="15" fillId="0" borderId="0" xfId="0" applyFont="1" applyBorder="1" applyAlignment="1">
      <alignment horizontal="right"/>
    </xf>
    <xf numFmtId="0" fontId="18" fillId="0" borderId="0" xfId="0" applyFont="1" applyBorder="1" applyAlignment="1">
      <alignment horizontal="left"/>
    </xf>
    <xf numFmtId="0" fontId="19" fillId="2" borderId="3" xfId="0" applyFont="1" applyFill="1" applyBorder="1" applyAlignment="1">
      <alignment horizontal="left" vertical="center" wrapText="1"/>
    </xf>
    <xf numFmtId="0" fontId="19" fillId="2" borderId="4" xfId="0" applyFont="1" applyFill="1" applyBorder="1" applyAlignment="1">
      <alignment horizontal="left" vertical="center" wrapText="1"/>
    </xf>
    <xf numFmtId="0" fontId="19" fillId="2" borderId="2" xfId="0" applyFont="1" applyFill="1" applyBorder="1" applyAlignment="1">
      <alignment horizontal="left" vertical="center" wrapText="1"/>
    </xf>
    <xf numFmtId="0" fontId="19" fillId="2" borderId="3" xfId="0" applyFont="1" applyFill="1" applyBorder="1" applyAlignment="1">
      <alignment horizontal="left"/>
    </xf>
    <xf numFmtId="0" fontId="19" fillId="2" borderId="4" xfId="0" applyFont="1" applyFill="1" applyBorder="1" applyAlignment="1">
      <alignment horizontal="left"/>
    </xf>
    <xf numFmtId="0" fontId="19" fillId="2" borderId="2" xfId="0" applyFont="1" applyFill="1" applyBorder="1" applyAlignment="1">
      <alignment horizontal="left"/>
    </xf>
    <xf numFmtId="0" fontId="10" fillId="0" borderId="1" xfId="0" applyFont="1" applyBorder="1" applyAlignment="1">
      <alignment horizontal="left" wrapText="1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0" fontId="16" fillId="0" borderId="12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12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5" fillId="0" borderId="1" xfId="0" applyFont="1" applyBorder="1" applyAlignment="1">
      <alignment horizontal="left"/>
    </xf>
    <xf numFmtId="0" fontId="5" fillId="0" borderId="1" xfId="0" applyFont="1" applyBorder="1" applyAlignment="1"/>
    <xf numFmtId="0" fontId="18" fillId="0" borderId="0" xfId="0" applyFont="1" applyAlignment="1">
      <alignment horizontal="left"/>
    </xf>
    <xf numFmtId="0" fontId="0" fillId="0" borderId="0" xfId="0" applyAlignment="1"/>
    <xf numFmtId="0" fontId="1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0" xfId="0" applyFont="1" applyAlignment="1">
      <alignment horizontal="right"/>
    </xf>
    <xf numFmtId="0" fontId="16" fillId="0" borderId="0" xfId="0" applyFont="1" applyAlignment="1">
      <alignment horizontal="center"/>
    </xf>
    <xf numFmtId="0" fontId="26" fillId="0" borderId="0" xfId="27" applyFont="1" applyFill="1" applyAlignment="1">
      <alignment horizontal="center"/>
    </xf>
    <xf numFmtId="0" fontId="29" fillId="0" borderId="20" xfId="27" applyFont="1" applyBorder="1" applyAlignment="1">
      <alignment horizontal="left" vertical="center"/>
    </xf>
    <xf numFmtId="0" fontId="29" fillId="0" borderId="1" xfId="27" applyFont="1" applyBorder="1" applyAlignment="1">
      <alignment horizontal="left" vertical="center"/>
    </xf>
    <xf numFmtId="0" fontId="29" fillId="0" borderId="34" xfId="27" applyFont="1" applyBorder="1" applyAlignment="1">
      <alignment horizontal="left" vertical="center"/>
    </xf>
    <xf numFmtId="0" fontId="29" fillId="0" borderId="12" xfId="27" applyFont="1" applyBorder="1" applyAlignment="1">
      <alignment horizontal="left" vertical="center"/>
    </xf>
    <xf numFmtId="0" fontId="35" fillId="2" borderId="40" xfId="27" applyFont="1" applyFill="1" applyBorder="1" applyAlignment="1">
      <alignment horizontal="left" vertical="center"/>
    </xf>
    <xf numFmtId="0" fontId="35" fillId="2" borderId="41" xfId="27" applyFont="1" applyFill="1" applyBorder="1" applyAlignment="1">
      <alignment horizontal="left" vertical="center"/>
    </xf>
    <xf numFmtId="0" fontId="26" fillId="0" borderId="19" xfId="27" applyFont="1" applyFill="1" applyBorder="1" applyAlignment="1">
      <alignment horizontal="center" vertical="center" wrapText="1"/>
    </xf>
    <xf numFmtId="0" fontId="26" fillId="0" borderId="21" xfId="27" applyFont="1" applyFill="1" applyBorder="1" applyAlignment="1">
      <alignment horizontal="center" vertical="center" wrapText="1"/>
    </xf>
    <xf numFmtId="0" fontId="26" fillId="0" borderId="3" xfId="27" applyFont="1" applyFill="1" applyBorder="1" applyAlignment="1">
      <alignment horizontal="center" vertical="center" wrapText="1"/>
    </xf>
    <xf numFmtId="0" fontId="26" fillId="0" borderId="4" xfId="27" applyFont="1" applyFill="1" applyBorder="1" applyAlignment="1">
      <alignment horizontal="center" vertical="center" wrapText="1"/>
    </xf>
    <xf numFmtId="0" fontId="26" fillId="0" borderId="2" xfId="27" applyFont="1" applyFill="1" applyBorder="1" applyAlignment="1">
      <alignment horizontal="center" vertical="center" wrapText="1"/>
    </xf>
    <xf numFmtId="0" fontId="34" fillId="0" borderId="0" xfId="27" applyFont="1" applyAlignment="1">
      <alignment horizontal="center"/>
    </xf>
    <xf numFmtId="0" fontId="35" fillId="0" borderId="26" xfId="27" applyFont="1" applyBorder="1" applyAlignment="1">
      <alignment horizontal="center" vertical="center"/>
    </xf>
    <xf numFmtId="0" fontId="35" fillId="0" borderId="27" xfId="27" applyFont="1" applyBorder="1" applyAlignment="1">
      <alignment horizontal="center" vertical="center"/>
    </xf>
    <xf numFmtId="0" fontId="35" fillId="0" borderId="38" xfId="27" applyFont="1" applyBorder="1" applyAlignment="1">
      <alignment horizontal="center" vertical="center"/>
    </xf>
    <xf numFmtId="0" fontId="29" fillId="0" borderId="32" xfId="27" applyFont="1" applyBorder="1" applyAlignment="1">
      <alignment horizontal="left" vertical="center"/>
    </xf>
    <xf numFmtId="0" fontId="29" fillId="0" borderId="9" xfId="27" applyFont="1" applyBorder="1" applyAlignment="1">
      <alignment horizontal="left" vertical="center"/>
    </xf>
    <xf numFmtId="1" fontId="26" fillId="0" borderId="16" xfId="27" applyNumberFormat="1" applyFont="1" applyFill="1" applyBorder="1" applyAlignment="1">
      <alignment horizontal="center" vertical="center" wrapText="1"/>
    </xf>
    <xf numFmtId="1" fontId="26" fillId="0" borderId="20" xfId="27" applyNumberFormat="1" applyFont="1" applyFill="1" applyBorder="1" applyAlignment="1">
      <alignment horizontal="center" vertical="center" wrapText="1"/>
    </xf>
    <xf numFmtId="1" fontId="26" fillId="0" borderId="34" xfId="27" applyNumberFormat="1" applyFont="1" applyFill="1" applyBorder="1" applyAlignment="1">
      <alignment horizontal="center" vertical="center" wrapText="1"/>
    </xf>
    <xf numFmtId="0" fontId="26" fillId="0" borderId="17" xfId="27" applyFont="1" applyFill="1" applyBorder="1" applyAlignment="1">
      <alignment horizontal="center" vertical="center"/>
    </xf>
    <xf numFmtId="0" fontId="26" fillId="0" borderId="1" xfId="27" applyFont="1" applyFill="1" applyBorder="1" applyAlignment="1">
      <alignment horizontal="center" vertical="center"/>
    </xf>
    <xf numFmtId="0" fontId="26" fillId="0" borderId="12" xfId="27" applyFont="1" applyFill="1" applyBorder="1" applyAlignment="1">
      <alignment horizontal="center" vertical="center"/>
    </xf>
    <xf numFmtId="0" fontId="26" fillId="0" borderId="17" xfId="27" applyFont="1" applyFill="1" applyBorder="1" applyAlignment="1">
      <alignment horizontal="center" vertical="center" wrapText="1"/>
    </xf>
    <xf numFmtId="0" fontId="26" fillId="0" borderId="18" xfId="27" applyFont="1" applyFill="1" applyBorder="1" applyAlignment="1">
      <alignment horizontal="center" vertical="center" wrapText="1"/>
    </xf>
    <xf numFmtId="0" fontId="26" fillId="0" borderId="14" xfId="27" applyFont="1" applyFill="1" applyBorder="1" applyAlignment="1">
      <alignment horizontal="center" vertical="center" wrapText="1"/>
    </xf>
    <xf numFmtId="3" fontId="2" fillId="0" borderId="18" xfId="27" applyNumberFormat="1" applyFont="1" applyFill="1" applyBorder="1" applyAlignment="1">
      <alignment horizontal="right" vertical="center"/>
    </xf>
    <xf numFmtId="3" fontId="2" fillId="0" borderId="14" xfId="27" applyNumberFormat="1" applyFont="1" applyFill="1" applyBorder="1" applyAlignment="1">
      <alignment horizontal="right" vertical="center"/>
    </xf>
    <xf numFmtId="3" fontId="2" fillId="0" borderId="24" xfId="27" applyNumberFormat="1" applyFont="1" applyFill="1" applyBorder="1" applyAlignment="1">
      <alignment horizontal="right" vertical="center"/>
    </xf>
    <xf numFmtId="3" fontId="2" fillId="0" borderId="17" xfId="27" applyNumberFormat="1" applyFont="1" applyFill="1" applyBorder="1" applyAlignment="1">
      <alignment horizontal="right" vertical="center"/>
    </xf>
    <xf numFmtId="3" fontId="2" fillId="0" borderId="1" xfId="27" applyNumberFormat="1" applyFont="1" applyFill="1" applyBorder="1" applyAlignment="1">
      <alignment horizontal="right" vertical="center"/>
    </xf>
    <xf numFmtId="3" fontId="2" fillId="0" borderId="23" xfId="27" applyNumberFormat="1" applyFont="1" applyFill="1" applyBorder="1" applyAlignment="1">
      <alignment horizontal="right" vertical="center"/>
    </xf>
    <xf numFmtId="3" fontId="2" fillId="0" borderId="29" xfId="27" applyNumberFormat="1" applyFont="1" applyFill="1" applyBorder="1" applyAlignment="1">
      <alignment horizontal="right" vertical="center"/>
    </xf>
    <xf numFmtId="3" fontId="2" fillId="0" borderId="30" xfId="27" applyNumberFormat="1" applyFont="1" applyFill="1" applyBorder="1" applyAlignment="1">
      <alignment horizontal="right" vertical="center"/>
    </xf>
    <xf numFmtId="3" fontId="2" fillId="0" borderId="31" xfId="27" applyNumberFormat="1" applyFont="1" applyFill="1" applyBorder="1" applyAlignment="1">
      <alignment horizontal="right" vertical="center"/>
    </xf>
    <xf numFmtId="0" fontId="28" fillId="0" borderId="0" xfId="27" applyFont="1" applyFill="1" applyAlignment="1">
      <alignment horizontal="center"/>
    </xf>
    <xf numFmtId="3" fontId="29" fillId="0" borderId="16" xfId="27" applyNumberFormat="1" applyFont="1" applyFill="1" applyBorder="1" applyAlignment="1">
      <alignment horizontal="center" vertical="center"/>
    </xf>
    <xf numFmtId="3" fontId="29" fillId="0" borderId="20" xfId="27" applyNumberFormat="1" applyFont="1" applyFill="1" applyBorder="1" applyAlignment="1">
      <alignment horizontal="center" vertical="center"/>
    </xf>
    <xf numFmtId="3" fontId="29" fillId="0" borderId="22" xfId="27" applyNumberFormat="1" applyFont="1" applyFill="1" applyBorder="1" applyAlignment="1">
      <alignment horizontal="center" vertical="center"/>
    </xf>
    <xf numFmtId="3" fontId="29" fillId="0" borderId="32" xfId="27" applyNumberFormat="1" applyFont="1" applyFill="1" applyBorder="1" applyAlignment="1">
      <alignment horizontal="center" vertical="center"/>
    </xf>
    <xf numFmtId="3" fontId="29" fillId="0" borderId="34" xfId="27" applyNumberFormat="1" applyFont="1" applyFill="1" applyBorder="1" applyAlignment="1">
      <alignment horizontal="center" vertical="center"/>
    </xf>
    <xf numFmtId="3" fontId="2" fillId="0" borderId="9" xfId="27" applyNumberFormat="1" applyFont="1" applyFill="1" applyBorder="1" applyAlignment="1">
      <alignment horizontal="right" vertical="center"/>
    </xf>
    <xf numFmtId="0" fontId="2" fillId="0" borderId="1" xfId="27" applyFont="1" applyFill="1" applyBorder="1" applyAlignment="1">
      <alignment horizontal="right" vertical="center"/>
    </xf>
    <xf numFmtId="0" fontId="2" fillId="0" borderId="12" xfId="27" applyFont="1" applyFill="1" applyBorder="1" applyAlignment="1">
      <alignment horizontal="right" vertical="center"/>
    </xf>
    <xf numFmtId="3" fontId="2" fillId="0" borderId="33" xfId="27" applyNumberFormat="1" applyFont="1" applyFill="1" applyBorder="1" applyAlignment="1">
      <alignment horizontal="right" vertical="center"/>
    </xf>
    <xf numFmtId="0" fontId="2" fillId="0" borderId="30" xfId="27" applyFont="1" applyFill="1" applyBorder="1" applyAlignment="1">
      <alignment horizontal="right" vertical="center"/>
    </xf>
    <xf numFmtId="0" fontId="2" fillId="0" borderId="35" xfId="27" applyFont="1" applyFill="1" applyBorder="1" applyAlignment="1">
      <alignment horizontal="right" vertical="center"/>
    </xf>
    <xf numFmtId="3" fontId="2" fillId="0" borderId="16" xfId="27" applyNumberFormat="1" applyFont="1" applyFill="1" applyBorder="1" applyAlignment="1">
      <alignment horizontal="center" vertical="center"/>
    </xf>
    <xf numFmtId="3" fontId="2" fillId="0" borderId="22" xfId="27" applyNumberFormat="1" applyFont="1" applyFill="1" applyBorder="1" applyAlignment="1">
      <alignment horizontal="center" vertical="center"/>
    </xf>
    <xf numFmtId="0" fontId="2" fillId="0" borderId="23" xfId="27" applyFont="1" applyFill="1" applyBorder="1" applyAlignment="1">
      <alignment horizontal="right" vertical="center"/>
    </xf>
    <xf numFmtId="0" fontId="2" fillId="0" borderId="31" xfId="27" applyFont="1" applyFill="1" applyBorder="1" applyAlignment="1">
      <alignment horizontal="right" vertical="center"/>
    </xf>
    <xf numFmtId="3" fontId="2" fillId="0" borderId="12" xfId="27" applyNumberFormat="1" applyFont="1" applyFill="1" applyBorder="1" applyAlignment="1">
      <alignment horizontal="right" vertical="center"/>
    </xf>
    <xf numFmtId="3" fontId="2" fillId="0" borderId="35" xfId="27" applyNumberFormat="1" applyFont="1" applyFill="1" applyBorder="1" applyAlignment="1">
      <alignment horizontal="right" vertical="center"/>
    </xf>
    <xf numFmtId="3" fontId="2" fillId="0" borderId="16" xfId="27" applyNumberFormat="1" applyFill="1" applyBorder="1" applyAlignment="1">
      <alignment horizontal="center" vertical="center"/>
    </xf>
    <xf numFmtId="3" fontId="2" fillId="0" borderId="20" xfId="27" applyNumberFormat="1" applyFont="1" applyFill="1" applyBorder="1" applyAlignment="1">
      <alignment horizontal="center" vertical="center"/>
    </xf>
    <xf numFmtId="1" fontId="30" fillId="0" borderId="16" xfId="27" applyNumberFormat="1" applyFont="1" applyFill="1" applyBorder="1" applyAlignment="1">
      <alignment horizontal="center" vertical="center" wrapText="1"/>
    </xf>
    <xf numFmtId="1" fontId="30" fillId="0" borderId="20" xfId="27" applyNumberFormat="1" applyFont="1" applyFill="1" applyBorder="1" applyAlignment="1">
      <alignment horizontal="center" vertical="center" wrapText="1"/>
    </xf>
    <xf numFmtId="1" fontId="30" fillId="0" borderId="22" xfId="27" applyNumberFormat="1" applyFont="1" applyFill="1" applyBorder="1" applyAlignment="1">
      <alignment horizontal="center" vertical="center" wrapText="1"/>
    </xf>
    <xf numFmtId="0" fontId="30" fillId="0" borderId="18" xfId="27" applyFont="1" applyFill="1" applyBorder="1" applyAlignment="1">
      <alignment horizontal="center" vertical="center" wrapText="1"/>
    </xf>
    <xf numFmtId="0" fontId="30" fillId="0" borderId="14" xfId="27" applyFont="1" applyFill="1" applyBorder="1" applyAlignment="1">
      <alignment horizontal="center" vertical="center" wrapText="1"/>
    </xf>
    <xf numFmtId="0" fontId="30" fillId="0" borderId="24" xfId="27" applyFont="1" applyFill="1" applyBorder="1" applyAlignment="1">
      <alignment horizontal="center" vertical="center" wrapText="1"/>
    </xf>
    <xf numFmtId="0" fontId="30" fillId="0" borderId="17" xfId="27" applyFont="1" applyFill="1" applyBorder="1" applyAlignment="1">
      <alignment horizontal="center" vertical="center" wrapText="1"/>
    </xf>
    <xf numFmtId="0" fontId="30" fillId="0" borderId="19" xfId="27" applyFont="1" applyFill="1" applyBorder="1" applyAlignment="1">
      <alignment horizontal="center" vertical="center" wrapText="1"/>
    </xf>
    <xf numFmtId="0" fontId="30" fillId="0" borderId="21" xfId="27" applyFont="1" applyFill="1" applyBorder="1" applyAlignment="1">
      <alignment horizontal="center" vertical="center" wrapText="1"/>
    </xf>
    <xf numFmtId="0" fontId="30" fillId="0" borderId="25" xfId="27" applyFont="1" applyFill="1" applyBorder="1" applyAlignment="1">
      <alignment horizontal="center" vertical="center" wrapText="1"/>
    </xf>
    <xf numFmtId="0" fontId="30" fillId="0" borderId="3" xfId="27" applyFont="1" applyFill="1" applyBorder="1" applyAlignment="1">
      <alignment horizontal="center" vertical="center" wrapText="1"/>
    </xf>
    <xf numFmtId="0" fontId="30" fillId="0" borderId="4" xfId="27" applyFont="1" applyFill="1" applyBorder="1" applyAlignment="1">
      <alignment horizontal="center" vertical="center" wrapText="1"/>
    </xf>
    <xf numFmtId="0" fontId="30" fillId="0" borderId="2" xfId="27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/>
    </xf>
    <xf numFmtId="0" fontId="9" fillId="0" borderId="1" xfId="0" applyFont="1" applyBorder="1"/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6" fillId="0" borderId="8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5" fillId="0" borderId="0" xfId="2" applyFont="1" applyAlignment="1">
      <alignment horizontal="center"/>
    </xf>
    <xf numFmtId="0" fontId="5" fillId="0" borderId="3" xfId="2" applyFont="1" applyBorder="1" applyAlignment="1">
      <alignment horizontal="center"/>
    </xf>
    <xf numFmtId="0" fontId="5" fillId="0" borderId="2" xfId="2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11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0" xfId="0" applyBorder="1" applyAlignment="1">
      <alignment horizontal="left"/>
    </xf>
    <xf numFmtId="0" fontId="10" fillId="0" borderId="13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9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37" fillId="0" borderId="0" xfId="0" applyFont="1" applyAlignment="1">
      <alignment horizontal="right" vertical="center"/>
    </xf>
    <xf numFmtId="0" fontId="38" fillId="0" borderId="0" xfId="0" applyFont="1" applyAlignment="1">
      <alignment horizontal="center" vertical="center"/>
    </xf>
    <xf numFmtId="0" fontId="37" fillId="0" borderId="0" xfId="0" applyFont="1" applyAlignment="1">
      <alignment horizontal="left" vertical="center" wrapText="1"/>
    </xf>
    <xf numFmtId="0" fontId="11" fillId="0" borderId="79" xfId="29" applyFont="1" applyBorder="1" applyAlignment="1">
      <alignment horizontal="center" vertical="center" wrapText="1"/>
    </xf>
    <xf numFmtId="0" fontId="11" fillId="0" borderId="80" xfId="29" applyFont="1" applyBorder="1" applyAlignment="1">
      <alignment horizontal="center" vertical="center" wrapText="1"/>
    </xf>
    <xf numFmtId="0" fontId="12" fillId="0" borderId="44" xfId="29" applyBorder="1" applyAlignment="1">
      <alignment horizontal="left" vertical="center" wrapText="1"/>
    </xf>
    <xf numFmtId="0" fontId="12" fillId="0" borderId="45" xfId="29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81" xfId="0" applyFont="1" applyBorder="1" applyAlignment="1">
      <alignment horizontal="center" vertical="center" wrapText="1"/>
    </xf>
    <xf numFmtId="0" fontId="12" fillId="0" borderId="0" xfId="29" applyFont="1" applyAlignment="1">
      <alignment horizontal="right" vertical="center"/>
    </xf>
    <xf numFmtId="0" fontId="12" fillId="0" borderId="0" xfId="29" applyAlignment="1">
      <alignment horizontal="right" vertical="center"/>
    </xf>
    <xf numFmtId="0" fontId="11" fillId="0" borderId="0" xfId="29" applyFont="1" applyAlignment="1">
      <alignment horizontal="center" vertical="center"/>
    </xf>
    <xf numFmtId="0" fontId="13" fillId="0" borderId="46" xfId="29" applyFont="1" applyBorder="1" applyAlignment="1">
      <alignment horizontal="left" vertical="center" wrapText="1"/>
    </xf>
    <xf numFmtId="0" fontId="13" fillId="0" borderId="47" xfId="29" applyFont="1" applyBorder="1" applyAlignment="1">
      <alignment horizontal="left" vertical="center" wrapText="1"/>
    </xf>
    <xf numFmtId="0" fontId="12" fillId="0" borderId="0" xfId="29" applyFont="1" applyBorder="1" applyAlignment="1">
      <alignment horizontal="right" vertical="center"/>
    </xf>
    <xf numFmtId="0" fontId="12" fillId="0" borderId="0" xfId="29" applyBorder="1" applyAlignment="1">
      <alignment horizontal="right" vertical="center"/>
    </xf>
    <xf numFmtId="0" fontId="11" fillId="0" borderId="0" xfId="29" applyFont="1" applyBorder="1" applyAlignment="1">
      <alignment horizontal="center" vertical="center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/>
    <xf numFmtId="0" fontId="0" fillId="0" borderId="2" xfId="0" applyBorder="1" applyAlignment="1"/>
    <xf numFmtId="0" fontId="0" fillId="0" borderId="1" xfId="0" applyFill="1" applyBorder="1" applyAlignment="1">
      <alignment horizontal="center"/>
    </xf>
    <xf numFmtId="0" fontId="0" fillId="0" borderId="3" xfId="0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wrapText="1"/>
    </xf>
    <xf numFmtId="0" fontId="0" fillId="0" borderId="1" xfId="0" applyBorder="1"/>
    <xf numFmtId="3" fontId="0" fillId="0" borderId="12" xfId="0" applyNumberFormat="1" applyBorder="1" applyAlignment="1"/>
    <xf numFmtId="3" fontId="0" fillId="0" borderId="9" xfId="0" applyNumberFormat="1" applyBorder="1" applyAlignment="1"/>
    <xf numFmtId="0" fontId="17" fillId="0" borderId="1" xfId="0" applyFont="1" applyFill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40" fillId="0" borderId="1" xfId="0" applyFont="1" applyBorder="1" applyAlignment="1">
      <alignment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41" fillId="0" borderId="1" xfId="0" applyFont="1" applyBorder="1" applyAlignment="1">
      <alignment vertical="center"/>
    </xf>
    <xf numFmtId="0" fontId="17" fillId="0" borderId="0" xfId="0" applyFont="1" applyAlignment="1">
      <alignment horizontal="right" vertical="center"/>
    </xf>
    <xf numFmtId="0" fontId="17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14" fontId="17" fillId="0" borderId="60" xfId="30" applyNumberFormat="1" applyFont="1" applyFill="1" applyBorder="1" applyAlignment="1">
      <alignment horizontal="center" vertical="center"/>
    </xf>
    <xf numFmtId="0" fontId="2" fillId="0" borderId="61" xfId="30" applyFill="1" applyBorder="1" applyAlignment="1">
      <alignment horizontal="center" vertical="center"/>
    </xf>
    <xf numFmtId="14" fontId="17" fillId="0" borderId="48" xfId="30" applyNumberFormat="1" applyFont="1" applyBorder="1" applyAlignment="1">
      <alignment horizontal="center" vertical="center" wrapText="1"/>
    </xf>
    <xf numFmtId="0" fontId="17" fillId="0" borderId="48" xfId="30" applyFont="1" applyBorder="1" applyAlignment="1">
      <alignment horizontal="center" vertical="center" wrapText="1"/>
    </xf>
    <xf numFmtId="14" fontId="44" fillId="0" borderId="60" xfId="30" applyNumberFormat="1" applyFont="1" applyBorder="1" applyAlignment="1">
      <alignment horizontal="center" vertical="center" wrapText="1" shrinkToFit="1"/>
    </xf>
    <xf numFmtId="0" fontId="2" fillId="0" borderId="61" xfId="30" applyBorder="1" applyAlignment="1">
      <alignment horizontal="center" vertical="center" wrapText="1"/>
    </xf>
    <xf numFmtId="3" fontId="47" fillId="0" borderId="57" xfId="30" applyNumberFormat="1" applyFont="1" applyBorder="1" applyAlignment="1">
      <alignment vertical="center" wrapText="1"/>
    </xf>
    <xf numFmtId="3" fontId="47" fillId="0" borderId="56" xfId="30" applyNumberFormat="1" applyFont="1" applyBorder="1" applyAlignment="1">
      <alignment vertical="center" wrapText="1"/>
    </xf>
    <xf numFmtId="0" fontId="33" fillId="0" borderId="40" xfId="0" applyFont="1" applyBorder="1" applyAlignment="1">
      <alignment horizontal="center"/>
    </xf>
    <xf numFmtId="0" fontId="52" fillId="0" borderId="87" xfId="0" applyFont="1" applyBorder="1" applyAlignment="1">
      <alignment horizontal="center"/>
    </xf>
    <xf numFmtId="0" fontId="33" fillId="0" borderId="0" xfId="0" applyFont="1" applyAlignment="1">
      <alignment horizontal="center"/>
    </xf>
    <xf numFmtId="0" fontId="0" fillId="0" borderId="24" xfId="0" applyBorder="1" applyAlignment="1">
      <alignment horizontal="center" vertical="center"/>
    </xf>
    <xf numFmtId="0" fontId="0" fillId="0" borderId="24" xfId="0" applyBorder="1" applyAlignment="1"/>
    <xf numFmtId="0" fontId="0" fillId="0" borderId="18" xfId="0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31">
    <cellStyle name="Ezres 2" xfId="1"/>
    <cellStyle name="Normál" xfId="0" builtinId="0"/>
    <cellStyle name="Normál 2" xfId="2"/>
    <cellStyle name="Normál 2 2" xfId="3"/>
    <cellStyle name="Normál 2 3" xfId="4"/>
    <cellStyle name="Normál 2 4" xfId="26"/>
    <cellStyle name="Normál 2 5" xfId="30"/>
    <cellStyle name="Normál 3" xfId="5"/>
    <cellStyle name="Normál 3 2" xfId="6"/>
    <cellStyle name="Normál 3 3" xfId="7"/>
    <cellStyle name="Normál 3 4" xfId="8"/>
    <cellStyle name="Normál 4" xfId="9"/>
    <cellStyle name="Normál 4 2" xfId="10"/>
    <cellStyle name="Normál 4 3" xfId="11"/>
    <cellStyle name="Normál 4 4" xfId="12"/>
    <cellStyle name="Normál 5" xfId="13"/>
    <cellStyle name="Normál 5 2" xfId="14"/>
    <cellStyle name="Normál 5 3" xfId="15"/>
    <cellStyle name="Normál 5 4" xfId="16"/>
    <cellStyle name="Normál 6" xfId="17"/>
    <cellStyle name="Normál 6 2" xfId="18"/>
    <cellStyle name="Normál 6 3" xfId="19"/>
    <cellStyle name="Normál 6 4" xfId="20"/>
    <cellStyle name="Normál 7" xfId="21"/>
    <cellStyle name="Normál 8" xfId="22"/>
    <cellStyle name="Normál 9" xfId="27"/>
    <cellStyle name="Normál_Munka6 2" xfId="29"/>
    <cellStyle name="Pénznem 2" xfId="23"/>
    <cellStyle name="Pénznem 2 2" xfId="24"/>
    <cellStyle name="Pénznem 3" xfId="25"/>
    <cellStyle name="Pénznem 4" xfId="2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2"/>
  <sheetViews>
    <sheetView topLeftCell="A52" workbookViewId="0">
      <selection activeCell="J48" sqref="J48"/>
    </sheetView>
  </sheetViews>
  <sheetFormatPr defaultRowHeight="12.75"/>
  <cols>
    <col min="2" max="2" width="23.5703125" customWidth="1"/>
    <col min="3" max="3" width="10.28515625" customWidth="1"/>
    <col min="4" max="4" width="13" customWidth="1"/>
    <col min="5" max="5" width="13.140625" customWidth="1"/>
    <col min="6" max="6" width="12.5703125" customWidth="1"/>
    <col min="7" max="7" width="13" customWidth="1"/>
  </cols>
  <sheetData>
    <row r="1" spans="1:7">
      <c r="A1" s="551" t="s">
        <v>344</v>
      </c>
      <c r="B1" s="551"/>
      <c r="C1" s="551"/>
      <c r="D1" s="551"/>
      <c r="E1" s="551"/>
      <c r="F1" s="551"/>
      <c r="G1" s="551"/>
    </row>
    <row r="2" spans="1:7" ht="16.5" customHeight="1">
      <c r="A2" s="552" t="s">
        <v>182</v>
      </c>
      <c r="B2" s="552"/>
      <c r="C2" s="552"/>
      <c r="D2" s="552"/>
      <c r="E2" s="552"/>
      <c r="F2" s="552"/>
      <c r="G2" s="552"/>
    </row>
    <row r="3" spans="1:7" ht="16.5" customHeight="1">
      <c r="A3" s="511"/>
      <c r="B3" s="511"/>
      <c r="C3" s="511"/>
      <c r="D3" s="511" t="s">
        <v>614</v>
      </c>
      <c r="E3" s="511"/>
      <c r="F3" s="511"/>
      <c r="G3" s="511"/>
    </row>
    <row r="4" spans="1:7" ht="12" customHeight="1">
      <c r="A4" s="519" t="s">
        <v>613</v>
      </c>
      <c r="B4" s="519"/>
      <c r="C4" s="519"/>
      <c r="D4" s="519"/>
      <c r="E4" s="519"/>
      <c r="F4" s="519"/>
      <c r="G4" s="519"/>
    </row>
    <row r="5" spans="1:7" ht="17.25" customHeight="1">
      <c r="A5" s="540" t="s">
        <v>160</v>
      </c>
      <c r="B5" s="541"/>
      <c r="C5" s="542"/>
      <c r="D5" s="544" t="s">
        <v>159</v>
      </c>
      <c r="E5" s="549" t="s">
        <v>176</v>
      </c>
      <c r="F5" s="549" t="s">
        <v>175</v>
      </c>
      <c r="G5" s="544" t="s">
        <v>174</v>
      </c>
    </row>
    <row r="6" spans="1:7" ht="9" customHeight="1">
      <c r="A6" s="546"/>
      <c r="B6" s="547"/>
      <c r="C6" s="548"/>
      <c r="D6" s="545"/>
      <c r="E6" s="550"/>
      <c r="F6" s="550"/>
      <c r="G6" s="545"/>
    </row>
    <row r="7" spans="1:7">
      <c r="A7" s="533" t="s">
        <v>612</v>
      </c>
      <c r="B7" s="534"/>
      <c r="C7" s="535"/>
      <c r="D7" s="37"/>
      <c r="E7" s="37"/>
      <c r="F7" s="37"/>
      <c r="G7" s="38">
        <f>SUM(D7:F7)</f>
        <v>0</v>
      </c>
    </row>
    <row r="8" spans="1:7">
      <c r="A8" s="521" t="s">
        <v>181</v>
      </c>
      <c r="B8" s="522"/>
      <c r="C8" s="523"/>
      <c r="D8" s="49"/>
      <c r="E8" s="30"/>
      <c r="F8" s="29"/>
      <c r="G8" s="38">
        <f>SUM(D8:F8)</f>
        <v>0</v>
      </c>
    </row>
    <row r="9" spans="1:7">
      <c r="A9" s="524" t="s">
        <v>180</v>
      </c>
      <c r="B9" s="525"/>
      <c r="C9" s="526"/>
      <c r="D9" s="30"/>
      <c r="E9" s="30"/>
      <c r="F9" s="38">
        <v>2500</v>
      </c>
      <c r="G9" s="38">
        <f>SUM(D9:F9)</f>
        <v>2500</v>
      </c>
    </row>
    <row r="10" spans="1:7" ht="15" customHeight="1">
      <c r="A10" s="515" t="s">
        <v>179</v>
      </c>
      <c r="B10" s="516"/>
      <c r="C10" s="517"/>
      <c r="D10" s="48">
        <f>SUM(D7:D9)</f>
        <v>0</v>
      </c>
      <c r="E10" s="48">
        <f>SUM(E7:E9)</f>
        <v>0</v>
      </c>
      <c r="F10" s="48">
        <f>SUM(F7:F9)</f>
        <v>2500</v>
      </c>
      <c r="G10" s="48">
        <f>SUM(G7:G9)</f>
        <v>2500</v>
      </c>
    </row>
    <row r="11" spans="1:7" ht="15" customHeight="1">
      <c r="A11" s="44"/>
      <c r="B11" s="34"/>
      <c r="C11" s="34"/>
      <c r="D11" s="34"/>
      <c r="E11" s="34"/>
      <c r="F11" s="34"/>
      <c r="G11" s="34"/>
    </row>
    <row r="12" spans="1:7" ht="15" customHeight="1">
      <c r="A12" s="527" t="s">
        <v>616</v>
      </c>
      <c r="B12" s="527"/>
      <c r="C12" s="527"/>
      <c r="D12" s="527"/>
      <c r="E12" s="34"/>
      <c r="F12" s="34"/>
      <c r="G12" s="34"/>
    </row>
    <row r="13" spans="1:7" ht="15" customHeight="1">
      <c r="A13" s="518" t="s">
        <v>182</v>
      </c>
      <c r="B13" s="518"/>
      <c r="C13" s="518"/>
      <c r="D13" s="518"/>
      <c r="E13" s="34"/>
      <c r="F13" s="34"/>
      <c r="G13" s="34"/>
    </row>
    <row r="14" spans="1:7" ht="15" customHeight="1">
      <c r="A14" s="508"/>
      <c r="B14" s="508" t="s">
        <v>615</v>
      </c>
      <c r="C14" s="508"/>
      <c r="D14" s="508"/>
      <c r="E14" s="34"/>
      <c r="F14" s="34"/>
      <c r="G14" s="34"/>
    </row>
    <row r="15" spans="1:7" ht="15" customHeight="1">
      <c r="A15" s="519" t="s">
        <v>26</v>
      </c>
      <c r="B15" s="519"/>
      <c r="C15" s="519"/>
      <c r="D15" s="519"/>
      <c r="E15" s="34"/>
      <c r="F15" s="34"/>
      <c r="G15" s="34"/>
    </row>
    <row r="16" spans="1:7" ht="15" customHeight="1">
      <c r="A16" s="540" t="s">
        <v>160</v>
      </c>
      <c r="B16" s="541"/>
      <c r="C16" s="542"/>
      <c r="D16" s="40" t="s">
        <v>159</v>
      </c>
      <c r="E16" s="34"/>
      <c r="F16" s="34"/>
      <c r="G16" s="34"/>
    </row>
    <row r="17" spans="1:7" ht="15" customHeight="1">
      <c r="A17" s="537" t="s">
        <v>168</v>
      </c>
      <c r="B17" s="538"/>
      <c r="C17" s="539"/>
      <c r="D17" s="38">
        <v>170000</v>
      </c>
      <c r="E17" s="34"/>
      <c r="F17" s="34"/>
      <c r="G17" s="34"/>
    </row>
    <row r="18" spans="1:7" ht="15" customHeight="1">
      <c r="A18" s="521" t="s">
        <v>167</v>
      </c>
      <c r="B18" s="522"/>
      <c r="C18" s="523"/>
      <c r="D18" s="38">
        <v>190000</v>
      </c>
      <c r="E18" s="34"/>
      <c r="F18" s="34"/>
      <c r="G18" s="34"/>
    </row>
    <row r="19" spans="1:7" ht="15" customHeight="1">
      <c r="A19" s="521" t="s">
        <v>166</v>
      </c>
      <c r="B19" s="522"/>
      <c r="C19" s="523"/>
      <c r="D19" s="38"/>
      <c r="E19" s="34"/>
      <c r="F19" s="34"/>
      <c r="G19" s="34"/>
    </row>
    <row r="20" spans="1:7" ht="15" customHeight="1">
      <c r="A20" s="521" t="s">
        <v>165</v>
      </c>
      <c r="B20" s="522"/>
      <c r="C20" s="523"/>
      <c r="D20" s="38">
        <v>186000</v>
      </c>
      <c r="E20" s="34"/>
      <c r="F20" s="34"/>
      <c r="G20" s="34"/>
    </row>
    <row r="21" spans="1:7" ht="15" customHeight="1">
      <c r="A21" s="524" t="s">
        <v>164</v>
      </c>
      <c r="B21" s="525"/>
      <c r="C21" s="526"/>
      <c r="D21" s="38">
        <v>1200</v>
      </c>
      <c r="E21" s="34"/>
      <c r="F21" s="34"/>
      <c r="G21" s="34"/>
    </row>
    <row r="22" spans="1:7" ht="15" customHeight="1">
      <c r="A22" s="533" t="s">
        <v>163</v>
      </c>
      <c r="B22" s="534"/>
      <c r="C22" s="535"/>
      <c r="D22" s="38"/>
      <c r="E22" s="34"/>
      <c r="F22" s="34"/>
      <c r="G22" s="34"/>
    </row>
    <row r="23" spans="1:7" ht="15" customHeight="1">
      <c r="A23" s="530" t="s">
        <v>162</v>
      </c>
      <c r="B23" s="531"/>
      <c r="C23" s="532"/>
      <c r="D23" s="38">
        <v>2561000</v>
      </c>
      <c r="E23" s="34"/>
      <c r="F23" s="34"/>
      <c r="G23" s="34"/>
    </row>
    <row r="24" spans="1:7" ht="15" customHeight="1">
      <c r="A24" s="530" t="s">
        <v>161</v>
      </c>
      <c r="B24" s="531"/>
      <c r="C24" s="532"/>
      <c r="D24" s="38"/>
      <c r="E24" s="34"/>
      <c r="F24" s="34"/>
      <c r="G24" s="34"/>
    </row>
    <row r="25" spans="1:7" ht="15" customHeight="1">
      <c r="A25" s="515" t="s">
        <v>620</v>
      </c>
      <c r="B25" s="516"/>
      <c r="C25" s="517"/>
      <c r="D25" s="43">
        <f>SUM(D17:D24)</f>
        <v>3108200</v>
      </c>
      <c r="E25" s="510"/>
      <c r="F25" s="510"/>
      <c r="G25" s="510"/>
    </row>
    <row r="26" spans="1:7" ht="15" customHeight="1">
      <c r="A26" s="509"/>
      <c r="B26" s="509"/>
      <c r="C26" s="509"/>
      <c r="D26" s="513"/>
      <c r="E26" s="510"/>
      <c r="F26" s="510"/>
      <c r="G26" s="510"/>
    </row>
    <row r="27" spans="1:7" ht="15" customHeight="1">
      <c r="A27" s="528" t="s">
        <v>345</v>
      </c>
      <c r="B27" s="528"/>
      <c r="C27" s="528"/>
      <c r="D27" s="528"/>
      <c r="E27" s="510"/>
      <c r="F27" s="510"/>
      <c r="G27" s="510"/>
    </row>
    <row r="28" spans="1:7" ht="15" customHeight="1">
      <c r="A28" s="518" t="s">
        <v>182</v>
      </c>
      <c r="B28" s="518"/>
      <c r="C28" s="518"/>
      <c r="D28" s="518"/>
      <c r="E28" s="510"/>
      <c r="F28" s="510"/>
      <c r="G28" s="510"/>
    </row>
    <row r="29" spans="1:7" ht="15" customHeight="1">
      <c r="A29" s="508"/>
      <c r="B29" s="508" t="s">
        <v>618</v>
      </c>
      <c r="C29" s="508"/>
      <c r="D29" s="508"/>
      <c r="E29" s="510"/>
      <c r="F29" s="510"/>
      <c r="G29" s="510"/>
    </row>
    <row r="30" spans="1:7" ht="15" customHeight="1">
      <c r="A30" s="519" t="s">
        <v>26</v>
      </c>
      <c r="B30" s="519"/>
      <c r="C30" s="519"/>
      <c r="D30" s="519"/>
      <c r="E30" s="510"/>
      <c r="F30" s="510"/>
      <c r="G30" s="510"/>
    </row>
    <row r="31" spans="1:7" ht="15" customHeight="1">
      <c r="A31" s="520" t="s">
        <v>160</v>
      </c>
      <c r="B31" s="520"/>
      <c r="C31" s="520"/>
      <c r="D31" s="40" t="s">
        <v>159</v>
      </c>
      <c r="E31" s="510"/>
      <c r="F31" s="510"/>
      <c r="G31" s="510"/>
    </row>
    <row r="32" spans="1:7" ht="15" customHeight="1">
      <c r="A32" s="521" t="s">
        <v>158</v>
      </c>
      <c r="B32" s="522"/>
      <c r="C32" s="523"/>
      <c r="D32" s="38">
        <v>53000</v>
      </c>
      <c r="E32" s="510"/>
      <c r="F32" s="510"/>
      <c r="G32" s="510"/>
    </row>
    <row r="33" spans="1:7" ht="15" customHeight="1">
      <c r="A33" s="524" t="s">
        <v>157</v>
      </c>
      <c r="B33" s="525"/>
      <c r="C33" s="526"/>
      <c r="D33" s="30"/>
      <c r="E33" s="510"/>
      <c r="F33" s="510"/>
      <c r="G33" s="510"/>
    </row>
    <row r="34" spans="1:7" ht="15" customHeight="1">
      <c r="A34" s="533" t="s">
        <v>156</v>
      </c>
      <c r="B34" s="534"/>
      <c r="C34" s="535"/>
      <c r="D34" s="37"/>
      <c r="E34" s="510"/>
      <c r="F34" s="510"/>
      <c r="G34" s="510"/>
    </row>
    <row r="35" spans="1:7" ht="15" customHeight="1">
      <c r="A35" s="515" t="s">
        <v>621</v>
      </c>
      <c r="B35" s="516"/>
      <c r="C35" s="517"/>
      <c r="D35" s="43">
        <f>SUM(D32:D34)</f>
        <v>53000</v>
      </c>
      <c r="E35" s="510"/>
      <c r="F35" s="510"/>
      <c r="G35" s="510"/>
    </row>
    <row r="36" spans="1:7" ht="15" customHeight="1">
      <c r="A36" s="509"/>
      <c r="B36" s="509"/>
      <c r="C36" s="509"/>
      <c r="D36" s="513"/>
      <c r="E36" s="510"/>
      <c r="F36" s="510"/>
      <c r="G36" s="510"/>
    </row>
    <row r="37" spans="1:7" ht="15" customHeight="1">
      <c r="A37" s="528" t="s">
        <v>413</v>
      </c>
      <c r="B37" s="528"/>
      <c r="C37" s="528"/>
      <c r="D37" s="528"/>
      <c r="E37" s="510"/>
      <c r="F37" s="510"/>
      <c r="G37" s="510"/>
    </row>
    <row r="38" spans="1:7" ht="15" customHeight="1">
      <c r="A38" s="518" t="s">
        <v>182</v>
      </c>
      <c r="B38" s="518"/>
      <c r="C38" s="518"/>
      <c r="D38" s="518"/>
      <c r="E38" s="510"/>
      <c r="F38" s="510"/>
      <c r="G38" s="510"/>
    </row>
    <row r="39" spans="1:7" ht="15" customHeight="1">
      <c r="A39" s="508"/>
      <c r="B39" s="508" t="s">
        <v>619</v>
      </c>
      <c r="C39" s="508"/>
      <c r="D39" s="508"/>
      <c r="E39" s="510"/>
      <c r="F39" s="510"/>
      <c r="G39" s="510"/>
    </row>
    <row r="40" spans="1:7" ht="15" customHeight="1">
      <c r="A40" s="519" t="s">
        <v>26</v>
      </c>
      <c r="B40" s="519"/>
      <c r="C40" s="519"/>
      <c r="D40" s="519"/>
      <c r="E40" s="510"/>
      <c r="F40" s="510"/>
      <c r="G40" s="510"/>
    </row>
    <row r="41" spans="1:7" ht="15" customHeight="1">
      <c r="A41" s="520" t="s">
        <v>160</v>
      </c>
      <c r="B41" s="520"/>
      <c r="C41" s="520"/>
      <c r="D41" s="40" t="s">
        <v>159</v>
      </c>
      <c r="E41" s="510"/>
      <c r="F41" s="510"/>
      <c r="G41" s="510"/>
    </row>
    <row r="42" spans="1:7" ht="15" customHeight="1">
      <c r="A42" s="521" t="s">
        <v>602</v>
      </c>
      <c r="B42" s="522"/>
      <c r="C42" s="523"/>
      <c r="D42" s="38">
        <v>15000</v>
      </c>
      <c r="E42" s="510"/>
      <c r="F42" s="510"/>
      <c r="G42" s="510"/>
    </row>
    <row r="43" spans="1:7" ht="15" customHeight="1">
      <c r="A43" s="524" t="s">
        <v>603</v>
      </c>
      <c r="B43" s="525"/>
      <c r="C43" s="526"/>
      <c r="D43" s="38">
        <v>15000</v>
      </c>
      <c r="E43" s="510"/>
      <c r="F43" s="510"/>
      <c r="G43" s="510"/>
    </row>
    <row r="44" spans="1:7" ht="15" customHeight="1">
      <c r="A44" s="515" t="s">
        <v>617</v>
      </c>
      <c r="B44" s="516"/>
      <c r="C44" s="517"/>
      <c r="D44" s="43">
        <f>SUM(D42:D43)</f>
        <v>30000</v>
      </c>
      <c r="E44" s="514"/>
      <c r="F44" s="510"/>
      <c r="G44" s="510"/>
    </row>
    <row r="45" spans="1:7" ht="15" customHeight="1">
      <c r="A45" s="509"/>
      <c r="B45" s="509"/>
      <c r="C45" s="509"/>
      <c r="D45" s="513"/>
      <c r="E45" s="510"/>
      <c r="F45" s="510"/>
      <c r="G45" s="510" t="s">
        <v>622</v>
      </c>
    </row>
    <row r="46" spans="1:7" ht="15" customHeight="1">
      <c r="F46" s="8"/>
      <c r="G46" s="22" t="s">
        <v>178</v>
      </c>
    </row>
    <row r="47" spans="1:7" ht="15" customHeight="1">
      <c r="A47" s="552" t="s">
        <v>177</v>
      </c>
      <c r="B47" s="552"/>
      <c r="C47" s="552"/>
      <c r="D47" s="552"/>
      <c r="E47" s="552"/>
      <c r="F47" s="552"/>
      <c r="G47" s="552"/>
    </row>
    <row r="48" spans="1:7" ht="15" customHeight="1">
      <c r="A48" s="519" t="s">
        <v>0</v>
      </c>
      <c r="B48" s="519"/>
      <c r="C48" s="519"/>
      <c r="D48" s="519"/>
      <c r="E48" s="519"/>
      <c r="F48" s="519"/>
      <c r="G48" s="519"/>
    </row>
    <row r="49" spans="1:8" ht="15" customHeight="1">
      <c r="A49" s="540" t="s">
        <v>160</v>
      </c>
      <c r="B49" s="541"/>
      <c r="C49" s="542"/>
      <c r="D49" s="544" t="s">
        <v>159</v>
      </c>
      <c r="E49" s="549" t="s">
        <v>176</v>
      </c>
      <c r="F49" s="549" t="s">
        <v>175</v>
      </c>
      <c r="G49" s="544" t="s">
        <v>174</v>
      </c>
    </row>
    <row r="50" spans="1:8" ht="10.5" customHeight="1">
      <c r="A50" s="546"/>
      <c r="B50" s="547"/>
      <c r="C50" s="548"/>
      <c r="D50" s="545"/>
      <c r="E50" s="550"/>
      <c r="F50" s="550"/>
      <c r="G50" s="545"/>
    </row>
    <row r="51" spans="1:8" ht="12.75" customHeight="1">
      <c r="A51" s="533" t="s">
        <v>173</v>
      </c>
      <c r="B51" s="534"/>
      <c r="C51" s="535"/>
      <c r="D51" s="37" t="s">
        <v>170</v>
      </c>
      <c r="E51" s="38">
        <v>2165</v>
      </c>
      <c r="F51" s="37">
        <v>0</v>
      </c>
      <c r="G51" s="38">
        <f>SUM(D51:F51)</f>
        <v>2165</v>
      </c>
    </row>
    <row r="52" spans="1:8" ht="12.75" customHeight="1">
      <c r="A52" s="521" t="s">
        <v>172</v>
      </c>
      <c r="B52" s="522"/>
      <c r="C52" s="523"/>
      <c r="D52" s="37" t="s">
        <v>170</v>
      </c>
      <c r="E52" s="38">
        <f>439893+80679</f>
        <v>520572</v>
      </c>
      <c r="F52" s="38">
        <v>1951</v>
      </c>
      <c r="G52" s="38">
        <f t="shared" ref="G52:G60" si="0">SUM(D52:F52)</f>
        <v>522523</v>
      </c>
    </row>
    <row r="53" spans="1:8" ht="12.75" customHeight="1">
      <c r="A53" s="536" t="s">
        <v>171</v>
      </c>
      <c r="B53" s="536"/>
      <c r="C53" s="536"/>
      <c r="D53" s="37" t="s">
        <v>170</v>
      </c>
      <c r="E53" s="38">
        <v>463900</v>
      </c>
      <c r="F53" s="38">
        <v>1000</v>
      </c>
      <c r="G53" s="38">
        <f t="shared" si="0"/>
        <v>464900</v>
      </c>
    </row>
    <row r="54" spans="1:8" ht="12.75" customHeight="1">
      <c r="A54" s="536" t="s">
        <v>212</v>
      </c>
      <c r="B54" s="536"/>
      <c r="C54" s="536"/>
      <c r="D54" s="38">
        <f>81169</f>
        <v>81169</v>
      </c>
      <c r="E54" s="38">
        <v>24520</v>
      </c>
      <c r="F54" s="38"/>
      <c r="G54" s="38">
        <f t="shared" si="0"/>
        <v>105689</v>
      </c>
    </row>
    <row r="55" spans="1:8" ht="12.75" customHeight="1">
      <c r="A55" s="543" t="s">
        <v>213</v>
      </c>
      <c r="B55" s="536"/>
      <c r="C55" s="536"/>
      <c r="D55" s="38">
        <f>1626+4000+3350</f>
        <v>8976</v>
      </c>
      <c r="E55" s="278"/>
      <c r="F55" s="38"/>
      <c r="G55" s="38">
        <f t="shared" si="0"/>
        <v>8976</v>
      </c>
    </row>
    <row r="56" spans="1:8" ht="24.75" customHeight="1">
      <c r="A56" s="543" t="s">
        <v>214</v>
      </c>
      <c r="B56" s="536"/>
      <c r="C56" s="536"/>
      <c r="D56" s="38"/>
      <c r="E56" s="278"/>
      <c r="F56" s="38"/>
      <c r="G56" s="38">
        <f t="shared" si="0"/>
        <v>0</v>
      </c>
    </row>
    <row r="57" spans="1:8" ht="12.75" customHeight="1">
      <c r="A57" s="543" t="s">
        <v>215</v>
      </c>
      <c r="B57" s="536"/>
      <c r="C57" s="536"/>
      <c r="D57" s="38">
        <f>5400+905+135</f>
        <v>6440</v>
      </c>
      <c r="E57" s="278"/>
      <c r="F57" s="38"/>
      <c r="G57" s="38">
        <f t="shared" si="0"/>
        <v>6440</v>
      </c>
    </row>
    <row r="58" spans="1:8" ht="12.75" customHeight="1">
      <c r="A58" s="543" t="s">
        <v>216</v>
      </c>
      <c r="B58" s="536"/>
      <c r="C58" s="536"/>
      <c r="D58" s="38">
        <v>41000</v>
      </c>
      <c r="E58" s="278"/>
      <c r="F58" s="38"/>
      <c r="G58" s="38">
        <f t="shared" si="0"/>
        <v>41000</v>
      </c>
    </row>
    <row r="59" spans="1:8" ht="12.75" customHeight="1">
      <c r="A59" s="543" t="s">
        <v>217</v>
      </c>
      <c r="B59" s="536"/>
      <c r="C59" s="536"/>
      <c r="D59" s="38">
        <f>6120+35100+61288</f>
        <v>102508</v>
      </c>
      <c r="E59" s="278"/>
      <c r="F59" s="38"/>
      <c r="G59" s="38">
        <f t="shared" si="0"/>
        <v>102508</v>
      </c>
    </row>
    <row r="60" spans="1:8" ht="12.75" customHeight="1">
      <c r="A60" s="543" t="s">
        <v>598</v>
      </c>
      <c r="B60" s="536"/>
      <c r="C60" s="536"/>
      <c r="D60" s="38">
        <v>5000</v>
      </c>
      <c r="E60" s="278">
        <v>120</v>
      </c>
      <c r="F60" s="38"/>
      <c r="G60" s="38">
        <f t="shared" si="0"/>
        <v>5120</v>
      </c>
    </row>
    <row r="61" spans="1:8" ht="15" customHeight="1">
      <c r="A61" s="515" t="s">
        <v>169</v>
      </c>
      <c r="B61" s="516"/>
      <c r="C61" s="517"/>
      <c r="D61" s="48">
        <f>SUM(D54:D60)</f>
        <v>245093</v>
      </c>
      <c r="E61" s="48">
        <f>SUM(E51:E60)</f>
        <v>1011277</v>
      </c>
      <c r="F61" s="48">
        <f>SUM(F51:F60)</f>
        <v>2951</v>
      </c>
      <c r="G61" s="48">
        <f>SUM(G51:G60)</f>
        <v>1259321</v>
      </c>
      <c r="H61" s="79"/>
    </row>
    <row r="62" spans="1:8" ht="15" customHeight="1">
      <c r="A62" s="44"/>
      <c r="B62" s="34"/>
      <c r="C62" s="34"/>
      <c r="D62" s="75"/>
      <c r="E62" s="75"/>
      <c r="F62" s="34"/>
      <c r="G62" s="75"/>
    </row>
    <row r="63" spans="1:8" ht="12" customHeight="1">
      <c r="E63" s="39"/>
      <c r="F63" s="34"/>
      <c r="G63" s="34"/>
    </row>
    <row r="64" spans="1:8" ht="18" customHeight="1">
      <c r="E64" s="47"/>
      <c r="F64" s="2"/>
      <c r="G64" s="2"/>
    </row>
    <row r="65" spans="1:7" ht="12" customHeight="1">
      <c r="F65" s="2"/>
      <c r="G65" s="2"/>
    </row>
    <row r="66" spans="1:7" ht="17.25" customHeight="1">
      <c r="E66" s="46"/>
      <c r="F66" s="45"/>
      <c r="G66" s="45"/>
    </row>
    <row r="67" spans="1:7" ht="15" customHeight="1">
      <c r="E67" s="45"/>
      <c r="F67" s="44"/>
      <c r="G67" s="44"/>
    </row>
    <row r="68" spans="1:7">
      <c r="E68" s="34"/>
      <c r="F68" s="34"/>
      <c r="G68" s="34"/>
    </row>
    <row r="69" spans="1:7">
      <c r="E69" s="34"/>
      <c r="F69" s="34"/>
      <c r="G69" s="34"/>
    </row>
    <row r="70" spans="1:7">
      <c r="E70" s="34"/>
      <c r="F70" s="34"/>
      <c r="G70" s="34"/>
    </row>
    <row r="71" spans="1:7">
      <c r="E71" s="34"/>
      <c r="F71" s="34"/>
      <c r="G71" s="34"/>
    </row>
    <row r="72" spans="1:7">
      <c r="E72" s="36"/>
      <c r="F72" s="35"/>
      <c r="G72" s="35"/>
    </row>
    <row r="73" spans="1:7" ht="24.75" customHeight="1">
      <c r="E73" s="36"/>
      <c r="F73" s="35"/>
      <c r="G73" s="35"/>
    </row>
    <row r="74" spans="1:7" ht="14.25" customHeight="1">
      <c r="A74" s="529"/>
      <c r="B74" s="529"/>
      <c r="C74" s="529"/>
      <c r="D74" s="529"/>
      <c r="E74" s="34"/>
      <c r="F74" s="34"/>
      <c r="G74" s="34"/>
    </row>
    <row r="75" spans="1:7" ht="12" customHeight="1">
      <c r="E75" s="42"/>
      <c r="F75" s="34"/>
      <c r="G75" s="34"/>
    </row>
    <row r="76" spans="1:7" ht="14.25">
      <c r="E76" s="41"/>
      <c r="F76" s="2"/>
      <c r="G76" s="2"/>
    </row>
    <row r="77" spans="1:7" ht="12" customHeight="1">
      <c r="F77" s="2"/>
      <c r="G77" s="2"/>
    </row>
    <row r="78" spans="1:7" ht="14.25">
      <c r="E78" s="39"/>
      <c r="F78" s="2"/>
      <c r="G78" s="2"/>
    </row>
    <row r="79" spans="1:7">
      <c r="E79" s="34"/>
      <c r="F79" s="34"/>
      <c r="G79" s="34"/>
    </row>
    <row r="80" spans="1:7">
      <c r="E80" s="34"/>
      <c r="F80" s="34"/>
      <c r="G80" s="34"/>
    </row>
    <row r="81" spans="5:7">
      <c r="E81" s="36"/>
      <c r="F81" s="35"/>
      <c r="G81" s="35"/>
    </row>
    <row r="82" spans="5:7">
      <c r="E82" s="34"/>
      <c r="F82" s="34"/>
      <c r="G82" s="34"/>
    </row>
  </sheetData>
  <mergeCells count="59">
    <mergeCell ref="A1:G1"/>
    <mergeCell ref="A47:G47"/>
    <mergeCell ref="A2:G2"/>
    <mergeCell ref="D5:D6"/>
    <mergeCell ref="E5:E6"/>
    <mergeCell ref="F5:F6"/>
    <mergeCell ref="A7:C7"/>
    <mergeCell ref="A4:G4"/>
    <mergeCell ref="A5:C6"/>
    <mergeCell ref="G49:G50"/>
    <mergeCell ref="A10:C10"/>
    <mergeCell ref="G5:G6"/>
    <mergeCell ref="A8:C8"/>
    <mergeCell ref="A48:G48"/>
    <mergeCell ref="A9:C9"/>
    <mergeCell ref="A49:C50"/>
    <mergeCell ref="E49:E50"/>
    <mergeCell ref="F49:F50"/>
    <mergeCell ref="D49:D50"/>
    <mergeCell ref="A28:D28"/>
    <mergeCell ref="A35:C35"/>
    <mergeCell ref="A33:C33"/>
    <mergeCell ref="A34:C34"/>
    <mergeCell ref="A31:C31"/>
    <mergeCell ref="A32:C32"/>
    <mergeCell ref="A74:D74"/>
    <mergeCell ref="A19:C19"/>
    <mergeCell ref="A21:C21"/>
    <mergeCell ref="A27:D27"/>
    <mergeCell ref="A24:C24"/>
    <mergeCell ref="A25:C25"/>
    <mergeCell ref="A23:C23"/>
    <mergeCell ref="A22:C22"/>
    <mergeCell ref="A20:C20"/>
    <mergeCell ref="A30:D30"/>
    <mergeCell ref="A51:C51"/>
    <mergeCell ref="A52:C52"/>
    <mergeCell ref="A53:C53"/>
    <mergeCell ref="A54:C54"/>
    <mergeCell ref="A55:C55"/>
    <mergeCell ref="A56:C56"/>
    <mergeCell ref="A18:C18"/>
    <mergeCell ref="A12:D12"/>
    <mergeCell ref="A15:D15"/>
    <mergeCell ref="A61:C61"/>
    <mergeCell ref="A37:D37"/>
    <mergeCell ref="A17:C17"/>
    <mergeCell ref="A13:D13"/>
    <mergeCell ref="A16:C16"/>
    <mergeCell ref="A57:C57"/>
    <mergeCell ref="A58:C58"/>
    <mergeCell ref="A59:C59"/>
    <mergeCell ref="A60:C60"/>
    <mergeCell ref="A44:C44"/>
    <mergeCell ref="A38:D38"/>
    <mergeCell ref="A40:D40"/>
    <mergeCell ref="A41:C41"/>
    <mergeCell ref="A42:C42"/>
    <mergeCell ref="A43:C43"/>
  </mergeCells>
  <pageMargins left="0.74803149606299213" right="0.23622047244094491" top="0.33" bottom="0.17" header="0.17" footer="0.18"/>
  <pageSetup paperSize="9" scale="90" orientation="portrait" horizontalDpi="300" verticalDpi="300" r:id="rId1"/>
  <headerFooter alignWithMargins="0">
    <oddHeader>&amp;LVeresegyház Város Önkormányzat</oddHeader>
    <oddFooter>&amp;LVeresegyház, 2013. Február 07.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U34"/>
  <sheetViews>
    <sheetView zoomScaleNormal="100" workbookViewId="0">
      <pane xSplit="2" ySplit="6" topLeftCell="C13" activePane="bottomRight" state="frozen"/>
      <selection activeCell="A16" sqref="A16:A21"/>
      <selection pane="topRight" activeCell="A16" sqref="A16:A21"/>
      <selection pane="bottomLeft" activeCell="A16" sqref="A16:A21"/>
      <selection pane="bottomRight" activeCell="F25" sqref="F25"/>
    </sheetView>
  </sheetViews>
  <sheetFormatPr defaultRowHeight="9.75"/>
  <cols>
    <col min="1" max="1" width="1.7109375" style="208" customWidth="1"/>
    <col min="2" max="2" width="17.140625" style="209" customWidth="1"/>
    <col min="3" max="21" width="6.5703125" style="209" customWidth="1"/>
    <col min="22" max="256" width="9.140625" style="209"/>
    <col min="257" max="257" width="1.7109375" style="209" customWidth="1"/>
    <col min="258" max="258" width="17.140625" style="209" customWidth="1"/>
    <col min="259" max="277" width="6.5703125" style="209" customWidth="1"/>
    <col min="278" max="512" width="9.140625" style="209"/>
    <col min="513" max="513" width="1.7109375" style="209" customWidth="1"/>
    <col min="514" max="514" width="17.140625" style="209" customWidth="1"/>
    <col min="515" max="533" width="6.5703125" style="209" customWidth="1"/>
    <col min="534" max="768" width="9.140625" style="209"/>
    <col min="769" max="769" width="1.7109375" style="209" customWidth="1"/>
    <col min="770" max="770" width="17.140625" style="209" customWidth="1"/>
    <col min="771" max="789" width="6.5703125" style="209" customWidth="1"/>
    <col min="790" max="1024" width="9.140625" style="209"/>
    <col min="1025" max="1025" width="1.7109375" style="209" customWidth="1"/>
    <col min="1026" max="1026" width="17.140625" style="209" customWidth="1"/>
    <col min="1027" max="1045" width="6.5703125" style="209" customWidth="1"/>
    <col min="1046" max="1280" width="9.140625" style="209"/>
    <col min="1281" max="1281" width="1.7109375" style="209" customWidth="1"/>
    <col min="1282" max="1282" width="17.140625" style="209" customWidth="1"/>
    <col min="1283" max="1301" width="6.5703125" style="209" customWidth="1"/>
    <col min="1302" max="1536" width="9.140625" style="209"/>
    <col min="1537" max="1537" width="1.7109375" style="209" customWidth="1"/>
    <col min="1538" max="1538" width="17.140625" style="209" customWidth="1"/>
    <col min="1539" max="1557" width="6.5703125" style="209" customWidth="1"/>
    <col min="1558" max="1792" width="9.140625" style="209"/>
    <col min="1793" max="1793" width="1.7109375" style="209" customWidth="1"/>
    <col min="1794" max="1794" width="17.140625" style="209" customWidth="1"/>
    <col min="1795" max="1813" width="6.5703125" style="209" customWidth="1"/>
    <col min="1814" max="2048" width="9.140625" style="209"/>
    <col min="2049" max="2049" width="1.7109375" style="209" customWidth="1"/>
    <col min="2050" max="2050" width="17.140625" style="209" customWidth="1"/>
    <col min="2051" max="2069" width="6.5703125" style="209" customWidth="1"/>
    <col min="2070" max="2304" width="9.140625" style="209"/>
    <col min="2305" max="2305" width="1.7109375" style="209" customWidth="1"/>
    <col min="2306" max="2306" width="17.140625" style="209" customWidth="1"/>
    <col min="2307" max="2325" width="6.5703125" style="209" customWidth="1"/>
    <col min="2326" max="2560" width="9.140625" style="209"/>
    <col min="2561" max="2561" width="1.7109375" style="209" customWidth="1"/>
    <col min="2562" max="2562" width="17.140625" style="209" customWidth="1"/>
    <col min="2563" max="2581" width="6.5703125" style="209" customWidth="1"/>
    <col min="2582" max="2816" width="9.140625" style="209"/>
    <col min="2817" max="2817" width="1.7109375" style="209" customWidth="1"/>
    <col min="2818" max="2818" width="17.140625" style="209" customWidth="1"/>
    <col min="2819" max="2837" width="6.5703125" style="209" customWidth="1"/>
    <col min="2838" max="3072" width="9.140625" style="209"/>
    <col min="3073" max="3073" width="1.7109375" style="209" customWidth="1"/>
    <col min="3074" max="3074" width="17.140625" style="209" customWidth="1"/>
    <col min="3075" max="3093" width="6.5703125" style="209" customWidth="1"/>
    <col min="3094" max="3328" width="9.140625" style="209"/>
    <col min="3329" max="3329" width="1.7109375" style="209" customWidth="1"/>
    <col min="3330" max="3330" width="17.140625" style="209" customWidth="1"/>
    <col min="3331" max="3349" width="6.5703125" style="209" customWidth="1"/>
    <col min="3350" max="3584" width="9.140625" style="209"/>
    <col min="3585" max="3585" width="1.7109375" style="209" customWidth="1"/>
    <col min="3586" max="3586" width="17.140625" style="209" customWidth="1"/>
    <col min="3587" max="3605" width="6.5703125" style="209" customWidth="1"/>
    <col min="3606" max="3840" width="9.140625" style="209"/>
    <col min="3841" max="3841" width="1.7109375" style="209" customWidth="1"/>
    <col min="3842" max="3842" width="17.140625" style="209" customWidth="1"/>
    <col min="3843" max="3861" width="6.5703125" style="209" customWidth="1"/>
    <col min="3862" max="4096" width="9.140625" style="209"/>
    <col min="4097" max="4097" width="1.7109375" style="209" customWidth="1"/>
    <col min="4098" max="4098" width="17.140625" style="209" customWidth="1"/>
    <col min="4099" max="4117" width="6.5703125" style="209" customWidth="1"/>
    <col min="4118" max="4352" width="9.140625" style="209"/>
    <col min="4353" max="4353" width="1.7109375" style="209" customWidth="1"/>
    <col min="4354" max="4354" width="17.140625" style="209" customWidth="1"/>
    <col min="4355" max="4373" width="6.5703125" style="209" customWidth="1"/>
    <col min="4374" max="4608" width="9.140625" style="209"/>
    <col min="4609" max="4609" width="1.7109375" style="209" customWidth="1"/>
    <col min="4610" max="4610" width="17.140625" style="209" customWidth="1"/>
    <col min="4611" max="4629" width="6.5703125" style="209" customWidth="1"/>
    <col min="4630" max="4864" width="9.140625" style="209"/>
    <col min="4865" max="4865" width="1.7109375" style="209" customWidth="1"/>
    <col min="4866" max="4866" width="17.140625" style="209" customWidth="1"/>
    <col min="4867" max="4885" width="6.5703125" style="209" customWidth="1"/>
    <col min="4886" max="5120" width="9.140625" style="209"/>
    <col min="5121" max="5121" width="1.7109375" style="209" customWidth="1"/>
    <col min="5122" max="5122" width="17.140625" style="209" customWidth="1"/>
    <col min="5123" max="5141" width="6.5703125" style="209" customWidth="1"/>
    <col min="5142" max="5376" width="9.140625" style="209"/>
    <col min="5377" max="5377" width="1.7109375" style="209" customWidth="1"/>
    <col min="5378" max="5378" width="17.140625" style="209" customWidth="1"/>
    <col min="5379" max="5397" width="6.5703125" style="209" customWidth="1"/>
    <col min="5398" max="5632" width="9.140625" style="209"/>
    <col min="5633" max="5633" width="1.7109375" style="209" customWidth="1"/>
    <col min="5634" max="5634" width="17.140625" style="209" customWidth="1"/>
    <col min="5635" max="5653" width="6.5703125" style="209" customWidth="1"/>
    <col min="5654" max="5888" width="9.140625" style="209"/>
    <col min="5889" max="5889" width="1.7109375" style="209" customWidth="1"/>
    <col min="5890" max="5890" width="17.140625" style="209" customWidth="1"/>
    <col min="5891" max="5909" width="6.5703125" style="209" customWidth="1"/>
    <col min="5910" max="6144" width="9.140625" style="209"/>
    <col min="6145" max="6145" width="1.7109375" style="209" customWidth="1"/>
    <col min="6146" max="6146" width="17.140625" style="209" customWidth="1"/>
    <col min="6147" max="6165" width="6.5703125" style="209" customWidth="1"/>
    <col min="6166" max="6400" width="9.140625" style="209"/>
    <col min="6401" max="6401" width="1.7109375" style="209" customWidth="1"/>
    <col min="6402" max="6402" width="17.140625" style="209" customWidth="1"/>
    <col min="6403" max="6421" width="6.5703125" style="209" customWidth="1"/>
    <col min="6422" max="6656" width="9.140625" style="209"/>
    <col min="6657" max="6657" width="1.7109375" style="209" customWidth="1"/>
    <col min="6658" max="6658" width="17.140625" style="209" customWidth="1"/>
    <col min="6659" max="6677" width="6.5703125" style="209" customWidth="1"/>
    <col min="6678" max="6912" width="9.140625" style="209"/>
    <col min="6913" max="6913" width="1.7109375" style="209" customWidth="1"/>
    <col min="6914" max="6914" width="17.140625" style="209" customWidth="1"/>
    <col min="6915" max="6933" width="6.5703125" style="209" customWidth="1"/>
    <col min="6934" max="7168" width="9.140625" style="209"/>
    <col min="7169" max="7169" width="1.7109375" style="209" customWidth="1"/>
    <col min="7170" max="7170" width="17.140625" style="209" customWidth="1"/>
    <col min="7171" max="7189" width="6.5703125" style="209" customWidth="1"/>
    <col min="7190" max="7424" width="9.140625" style="209"/>
    <col min="7425" max="7425" width="1.7109375" style="209" customWidth="1"/>
    <col min="7426" max="7426" width="17.140625" style="209" customWidth="1"/>
    <col min="7427" max="7445" width="6.5703125" style="209" customWidth="1"/>
    <col min="7446" max="7680" width="9.140625" style="209"/>
    <col min="7681" max="7681" width="1.7109375" style="209" customWidth="1"/>
    <col min="7682" max="7682" width="17.140625" style="209" customWidth="1"/>
    <col min="7683" max="7701" width="6.5703125" style="209" customWidth="1"/>
    <col min="7702" max="7936" width="9.140625" style="209"/>
    <col min="7937" max="7937" width="1.7109375" style="209" customWidth="1"/>
    <col min="7938" max="7938" width="17.140625" style="209" customWidth="1"/>
    <col min="7939" max="7957" width="6.5703125" style="209" customWidth="1"/>
    <col min="7958" max="8192" width="9.140625" style="209"/>
    <col min="8193" max="8193" width="1.7109375" style="209" customWidth="1"/>
    <col min="8194" max="8194" width="17.140625" style="209" customWidth="1"/>
    <col min="8195" max="8213" width="6.5703125" style="209" customWidth="1"/>
    <col min="8214" max="8448" width="9.140625" style="209"/>
    <col min="8449" max="8449" width="1.7109375" style="209" customWidth="1"/>
    <col min="8450" max="8450" width="17.140625" style="209" customWidth="1"/>
    <col min="8451" max="8469" width="6.5703125" style="209" customWidth="1"/>
    <col min="8470" max="8704" width="9.140625" style="209"/>
    <col min="8705" max="8705" width="1.7109375" style="209" customWidth="1"/>
    <col min="8706" max="8706" width="17.140625" style="209" customWidth="1"/>
    <col min="8707" max="8725" width="6.5703125" style="209" customWidth="1"/>
    <col min="8726" max="8960" width="9.140625" style="209"/>
    <col min="8961" max="8961" width="1.7109375" style="209" customWidth="1"/>
    <col min="8962" max="8962" width="17.140625" style="209" customWidth="1"/>
    <col min="8963" max="8981" width="6.5703125" style="209" customWidth="1"/>
    <col min="8982" max="9216" width="9.140625" style="209"/>
    <col min="9217" max="9217" width="1.7109375" style="209" customWidth="1"/>
    <col min="9218" max="9218" width="17.140625" style="209" customWidth="1"/>
    <col min="9219" max="9237" width="6.5703125" style="209" customWidth="1"/>
    <col min="9238" max="9472" width="9.140625" style="209"/>
    <col min="9473" max="9473" width="1.7109375" style="209" customWidth="1"/>
    <col min="9474" max="9474" width="17.140625" style="209" customWidth="1"/>
    <col min="9475" max="9493" width="6.5703125" style="209" customWidth="1"/>
    <col min="9494" max="9728" width="9.140625" style="209"/>
    <col min="9729" max="9729" width="1.7109375" style="209" customWidth="1"/>
    <col min="9730" max="9730" width="17.140625" style="209" customWidth="1"/>
    <col min="9731" max="9749" width="6.5703125" style="209" customWidth="1"/>
    <col min="9750" max="9984" width="9.140625" style="209"/>
    <col min="9985" max="9985" width="1.7109375" style="209" customWidth="1"/>
    <col min="9986" max="9986" width="17.140625" style="209" customWidth="1"/>
    <col min="9987" max="10005" width="6.5703125" style="209" customWidth="1"/>
    <col min="10006" max="10240" width="9.140625" style="209"/>
    <col min="10241" max="10241" width="1.7109375" style="209" customWidth="1"/>
    <col min="10242" max="10242" width="17.140625" style="209" customWidth="1"/>
    <col min="10243" max="10261" width="6.5703125" style="209" customWidth="1"/>
    <col min="10262" max="10496" width="9.140625" style="209"/>
    <col min="10497" max="10497" width="1.7109375" style="209" customWidth="1"/>
    <col min="10498" max="10498" width="17.140625" style="209" customWidth="1"/>
    <col min="10499" max="10517" width="6.5703125" style="209" customWidth="1"/>
    <col min="10518" max="10752" width="9.140625" style="209"/>
    <col min="10753" max="10753" width="1.7109375" style="209" customWidth="1"/>
    <col min="10754" max="10754" width="17.140625" style="209" customWidth="1"/>
    <col min="10755" max="10773" width="6.5703125" style="209" customWidth="1"/>
    <col min="10774" max="11008" width="9.140625" style="209"/>
    <col min="11009" max="11009" width="1.7109375" style="209" customWidth="1"/>
    <col min="11010" max="11010" width="17.140625" style="209" customWidth="1"/>
    <col min="11011" max="11029" width="6.5703125" style="209" customWidth="1"/>
    <col min="11030" max="11264" width="9.140625" style="209"/>
    <col min="11265" max="11265" width="1.7109375" style="209" customWidth="1"/>
    <col min="11266" max="11266" width="17.140625" style="209" customWidth="1"/>
    <col min="11267" max="11285" width="6.5703125" style="209" customWidth="1"/>
    <col min="11286" max="11520" width="9.140625" style="209"/>
    <col min="11521" max="11521" width="1.7109375" style="209" customWidth="1"/>
    <col min="11522" max="11522" width="17.140625" style="209" customWidth="1"/>
    <col min="11523" max="11541" width="6.5703125" style="209" customWidth="1"/>
    <col min="11542" max="11776" width="9.140625" style="209"/>
    <col min="11777" max="11777" width="1.7109375" style="209" customWidth="1"/>
    <col min="11778" max="11778" width="17.140625" style="209" customWidth="1"/>
    <col min="11779" max="11797" width="6.5703125" style="209" customWidth="1"/>
    <col min="11798" max="12032" width="9.140625" style="209"/>
    <col min="12033" max="12033" width="1.7109375" style="209" customWidth="1"/>
    <col min="12034" max="12034" width="17.140625" style="209" customWidth="1"/>
    <col min="12035" max="12053" width="6.5703125" style="209" customWidth="1"/>
    <col min="12054" max="12288" width="9.140625" style="209"/>
    <col min="12289" max="12289" width="1.7109375" style="209" customWidth="1"/>
    <col min="12290" max="12290" width="17.140625" style="209" customWidth="1"/>
    <col min="12291" max="12309" width="6.5703125" style="209" customWidth="1"/>
    <col min="12310" max="12544" width="9.140625" style="209"/>
    <col min="12545" max="12545" width="1.7109375" style="209" customWidth="1"/>
    <col min="12546" max="12546" width="17.140625" style="209" customWidth="1"/>
    <col min="12547" max="12565" width="6.5703125" style="209" customWidth="1"/>
    <col min="12566" max="12800" width="9.140625" style="209"/>
    <col min="12801" max="12801" width="1.7109375" style="209" customWidth="1"/>
    <col min="12802" max="12802" width="17.140625" style="209" customWidth="1"/>
    <col min="12803" max="12821" width="6.5703125" style="209" customWidth="1"/>
    <col min="12822" max="13056" width="9.140625" style="209"/>
    <col min="13057" max="13057" width="1.7109375" style="209" customWidth="1"/>
    <col min="13058" max="13058" width="17.140625" style="209" customWidth="1"/>
    <col min="13059" max="13077" width="6.5703125" style="209" customWidth="1"/>
    <col min="13078" max="13312" width="9.140625" style="209"/>
    <col min="13313" max="13313" width="1.7109375" style="209" customWidth="1"/>
    <col min="13314" max="13314" width="17.140625" style="209" customWidth="1"/>
    <col min="13315" max="13333" width="6.5703125" style="209" customWidth="1"/>
    <col min="13334" max="13568" width="9.140625" style="209"/>
    <col min="13569" max="13569" width="1.7109375" style="209" customWidth="1"/>
    <col min="13570" max="13570" width="17.140625" style="209" customWidth="1"/>
    <col min="13571" max="13589" width="6.5703125" style="209" customWidth="1"/>
    <col min="13590" max="13824" width="9.140625" style="209"/>
    <col min="13825" max="13825" width="1.7109375" style="209" customWidth="1"/>
    <col min="13826" max="13826" width="17.140625" style="209" customWidth="1"/>
    <col min="13827" max="13845" width="6.5703125" style="209" customWidth="1"/>
    <col min="13846" max="14080" width="9.140625" style="209"/>
    <col min="14081" max="14081" width="1.7109375" style="209" customWidth="1"/>
    <col min="14082" max="14082" width="17.140625" style="209" customWidth="1"/>
    <col min="14083" max="14101" width="6.5703125" style="209" customWidth="1"/>
    <col min="14102" max="14336" width="9.140625" style="209"/>
    <col min="14337" max="14337" width="1.7109375" style="209" customWidth="1"/>
    <col min="14338" max="14338" width="17.140625" style="209" customWidth="1"/>
    <col min="14339" max="14357" width="6.5703125" style="209" customWidth="1"/>
    <col min="14358" max="14592" width="9.140625" style="209"/>
    <col min="14593" max="14593" width="1.7109375" style="209" customWidth="1"/>
    <col min="14594" max="14594" width="17.140625" style="209" customWidth="1"/>
    <col min="14595" max="14613" width="6.5703125" style="209" customWidth="1"/>
    <col min="14614" max="14848" width="9.140625" style="209"/>
    <col min="14849" max="14849" width="1.7109375" style="209" customWidth="1"/>
    <col min="14850" max="14850" width="17.140625" style="209" customWidth="1"/>
    <col min="14851" max="14869" width="6.5703125" style="209" customWidth="1"/>
    <col min="14870" max="15104" width="9.140625" style="209"/>
    <col min="15105" max="15105" width="1.7109375" style="209" customWidth="1"/>
    <col min="15106" max="15106" width="17.140625" style="209" customWidth="1"/>
    <col min="15107" max="15125" width="6.5703125" style="209" customWidth="1"/>
    <col min="15126" max="15360" width="9.140625" style="209"/>
    <col min="15361" max="15361" width="1.7109375" style="209" customWidth="1"/>
    <col min="15362" max="15362" width="17.140625" style="209" customWidth="1"/>
    <col min="15363" max="15381" width="6.5703125" style="209" customWidth="1"/>
    <col min="15382" max="15616" width="9.140625" style="209"/>
    <col min="15617" max="15617" width="1.7109375" style="209" customWidth="1"/>
    <col min="15618" max="15618" width="17.140625" style="209" customWidth="1"/>
    <col min="15619" max="15637" width="6.5703125" style="209" customWidth="1"/>
    <col min="15638" max="15872" width="9.140625" style="209"/>
    <col min="15873" max="15873" width="1.7109375" style="209" customWidth="1"/>
    <col min="15874" max="15874" width="17.140625" style="209" customWidth="1"/>
    <col min="15875" max="15893" width="6.5703125" style="209" customWidth="1"/>
    <col min="15894" max="16128" width="9.140625" style="209"/>
    <col min="16129" max="16129" width="1.7109375" style="209" customWidth="1"/>
    <col min="16130" max="16130" width="17.140625" style="209" customWidth="1"/>
    <col min="16131" max="16149" width="6.5703125" style="209" customWidth="1"/>
    <col min="16150" max="16384" width="9.140625" style="209"/>
  </cols>
  <sheetData>
    <row r="1" spans="2:21">
      <c r="Q1" s="676" t="s">
        <v>352</v>
      </c>
      <c r="R1" s="676"/>
      <c r="S1" s="676"/>
      <c r="T1" s="676"/>
      <c r="U1" s="676"/>
    </row>
    <row r="3" spans="2:21">
      <c r="B3" s="677" t="s">
        <v>148</v>
      </c>
      <c r="C3" s="677"/>
      <c r="D3" s="677"/>
      <c r="E3" s="677"/>
      <c r="F3" s="677"/>
      <c r="G3" s="677"/>
      <c r="H3" s="677"/>
      <c r="I3" s="677"/>
      <c r="J3" s="677"/>
      <c r="K3" s="677"/>
      <c r="L3" s="677"/>
      <c r="M3" s="677"/>
      <c r="N3" s="677"/>
      <c r="O3" s="677"/>
      <c r="P3" s="677"/>
      <c r="Q3" s="677"/>
      <c r="R3" s="677"/>
      <c r="S3" s="677"/>
      <c r="T3" s="677"/>
      <c r="U3" s="677"/>
    </row>
    <row r="4" spans="2:21">
      <c r="B4" s="210"/>
      <c r="C4" s="210"/>
      <c r="D4" s="210"/>
      <c r="E4" s="210"/>
      <c r="F4" s="210"/>
      <c r="G4" s="210"/>
      <c r="H4" s="210"/>
      <c r="I4" s="376"/>
      <c r="J4" s="376" t="s">
        <v>399</v>
      </c>
      <c r="K4" s="376"/>
      <c r="L4" s="210"/>
      <c r="M4" s="210"/>
      <c r="N4" s="210"/>
      <c r="O4" s="210"/>
      <c r="P4" s="210"/>
      <c r="Q4" s="210"/>
      <c r="R4" s="210"/>
      <c r="S4" s="210"/>
      <c r="T4" s="210"/>
      <c r="U4" s="210"/>
    </row>
    <row r="5" spans="2:21">
      <c r="Q5" s="676" t="s">
        <v>85</v>
      </c>
      <c r="R5" s="676"/>
      <c r="S5" s="676"/>
      <c r="T5" s="676"/>
      <c r="U5" s="676"/>
    </row>
    <row r="6" spans="2:21" ht="22.5" customHeight="1">
      <c r="B6" s="211" t="s">
        <v>134</v>
      </c>
      <c r="C6" s="212" t="s">
        <v>121</v>
      </c>
      <c r="D6" s="212" t="s">
        <v>122</v>
      </c>
      <c r="E6" s="212" t="s">
        <v>123</v>
      </c>
      <c r="F6" s="212" t="s">
        <v>124</v>
      </c>
      <c r="G6" s="212" t="s">
        <v>63</v>
      </c>
      <c r="H6" s="212" t="s">
        <v>126</v>
      </c>
      <c r="I6" s="212" t="s">
        <v>127</v>
      </c>
      <c r="J6" s="212" t="s">
        <v>128</v>
      </c>
      <c r="K6" s="212" t="s">
        <v>129</v>
      </c>
      <c r="L6" s="212" t="s">
        <v>130</v>
      </c>
      <c r="M6" s="212" t="s">
        <v>131</v>
      </c>
      <c r="N6" s="213" t="s">
        <v>125</v>
      </c>
      <c r="O6" s="212" t="s">
        <v>132</v>
      </c>
      <c r="P6" s="212" t="s">
        <v>133</v>
      </c>
      <c r="Q6" s="214" t="s">
        <v>155</v>
      </c>
      <c r="R6" s="212" t="s">
        <v>400</v>
      </c>
      <c r="S6" s="214" t="s">
        <v>401</v>
      </c>
      <c r="T6" s="212" t="s">
        <v>402</v>
      </c>
      <c r="U6" s="212" t="s">
        <v>17</v>
      </c>
    </row>
    <row r="7" spans="2:21" ht="19.5" customHeight="1">
      <c r="B7" s="213" t="s">
        <v>135</v>
      </c>
      <c r="C7" s="215">
        <v>3108200</v>
      </c>
      <c r="D7" s="215">
        <v>3100000</v>
      </c>
      <c r="E7" s="215">
        <v>3100000</v>
      </c>
      <c r="F7" s="215">
        <v>3100000</v>
      </c>
      <c r="G7" s="215">
        <v>3100000</v>
      </c>
      <c r="H7" s="215">
        <v>3100000</v>
      </c>
      <c r="I7" s="215">
        <v>3100000</v>
      </c>
      <c r="J7" s="215">
        <v>3100000</v>
      </c>
      <c r="K7" s="215">
        <v>3100000</v>
      </c>
      <c r="L7" s="215">
        <v>3100000</v>
      </c>
      <c r="M7" s="215">
        <v>3100000</v>
      </c>
      <c r="N7" s="215">
        <v>3100000</v>
      </c>
      <c r="O7" s="215">
        <v>3100000</v>
      </c>
      <c r="P7" s="215">
        <v>3100000</v>
      </c>
      <c r="Q7" s="215">
        <v>3100000</v>
      </c>
      <c r="R7" s="215">
        <v>3100000</v>
      </c>
      <c r="S7" s="215">
        <v>3100000</v>
      </c>
      <c r="T7" s="215">
        <v>3100000</v>
      </c>
      <c r="U7" s="216">
        <f>SUM(C7:T7)</f>
        <v>55808200</v>
      </c>
    </row>
    <row r="8" spans="2:21" ht="29.25">
      <c r="B8" s="217" t="s">
        <v>136</v>
      </c>
      <c r="C8" s="215"/>
      <c r="D8" s="215"/>
      <c r="E8" s="215"/>
      <c r="F8" s="215"/>
      <c r="G8" s="215"/>
      <c r="H8" s="215"/>
      <c r="I8" s="215"/>
      <c r="J8" s="215"/>
      <c r="K8" s="215"/>
      <c r="L8" s="215"/>
      <c r="M8" s="215"/>
      <c r="N8" s="213"/>
      <c r="O8" s="213"/>
      <c r="P8" s="213"/>
      <c r="Q8" s="213"/>
      <c r="R8" s="213"/>
      <c r="S8" s="213"/>
      <c r="T8" s="213"/>
      <c r="U8" s="215">
        <f t="shared" ref="U8:U22" si="0">SUM(C8:T8)</f>
        <v>0</v>
      </c>
    </row>
    <row r="9" spans="2:21" ht="19.5">
      <c r="B9" s="217" t="s">
        <v>137</v>
      </c>
      <c r="C9" s="215"/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3"/>
      <c r="O9" s="213"/>
      <c r="P9" s="213"/>
      <c r="Q9" s="213"/>
      <c r="R9" s="213"/>
      <c r="S9" s="213"/>
      <c r="T9" s="213"/>
      <c r="U9" s="215">
        <f t="shared" si="0"/>
        <v>0</v>
      </c>
    </row>
    <row r="10" spans="2:21" ht="48.75">
      <c r="B10" s="217" t="s">
        <v>147</v>
      </c>
      <c r="C10" s="215">
        <v>244409</v>
      </c>
      <c r="D10" s="215">
        <v>370000</v>
      </c>
      <c r="E10" s="215">
        <v>200000</v>
      </c>
      <c r="F10" s="215">
        <v>80000</v>
      </c>
      <c r="G10" s="215">
        <v>80000</v>
      </c>
      <c r="H10" s="215">
        <v>80000</v>
      </c>
      <c r="I10" s="215">
        <v>80000</v>
      </c>
      <c r="J10" s="215">
        <v>80000</v>
      </c>
      <c r="K10" s="215">
        <v>80000</v>
      </c>
      <c r="L10" s="215">
        <v>80000</v>
      </c>
      <c r="M10" s="215">
        <v>80000</v>
      </c>
      <c r="N10" s="215">
        <v>80000</v>
      </c>
      <c r="O10" s="215">
        <v>80000</v>
      </c>
      <c r="P10" s="215">
        <v>80000</v>
      </c>
      <c r="Q10" s="215">
        <v>80000</v>
      </c>
      <c r="R10" s="215">
        <v>80000</v>
      </c>
      <c r="S10" s="215">
        <v>80000</v>
      </c>
      <c r="T10" s="215">
        <v>80000</v>
      </c>
      <c r="U10" s="215">
        <f t="shared" si="0"/>
        <v>2014409</v>
      </c>
    </row>
    <row r="11" spans="2:21" ht="19.5">
      <c r="B11" s="217" t="s">
        <v>94</v>
      </c>
      <c r="C11" s="215">
        <v>84926</v>
      </c>
      <c r="D11" s="215">
        <v>41000</v>
      </c>
      <c r="E11" s="215">
        <v>41000</v>
      </c>
      <c r="F11" s="215">
        <v>40000</v>
      </c>
      <c r="G11" s="215">
        <v>40000</v>
      </c>
      <c r="H11" s="215">
        <v>40000</v>
      </c>
      <c r="I11" s="215">
        <v>40000</v>
      </c>
      <c r="J11" s="215">
        <v>40000</v>
      </c>
      <c r="K11" s="215">
        <v>40000</v>
      </c>
      <c r="L11" s="215">
        <v>40000</v>
      </c>
      <c r="M11" s="215">
        <v>40000</v>
      </c>
      <c r="N11" s="215">
        <v>40000</v>
      </c>
      <c r="O11" s="215">
        <v>40000</v>
      </c>
      <c r="P11" s="215">
        <v>40000</v>
      </c>
      <c r="Q11" s="215">
        <v>40000</v>
      </c>
      <c r="R11" s="215">
        <v>40000</v>
      </c>
      <c r="S11" s="215">
        <v>40000</v>
      </c>
      <c r="T11" s="215">
        <v>40000</v>
      </c>
      <c r="U11" s="215">
        <f t="shared" si="0"/>
        <v>766926</v>
      </c>
    </row>
    <row r="12" spans="2:21" ht="20.25" thickBot="1">
      <c r="B12" s="218" t="s">
        <v>138</v>
      </c>
      <c r="C12" s="219"/>
      <c r="D12" s="219"/>
      <c r="E12" s="219"/>
      <c r="F12" s="219"/>
      <c r="G12" s="219"/>
      <c r="H12" s="219"/>
      <c r="I12" s="219"/>
      <c r="J12" s="219"/>
      <c r="K12" s="219"/>
      <c r="L12" s="219"/>
      <c r="M12" s="219"/>
      <c r="N12" s="220"/>
      <c r="O12" s="220"/>
      <c r="P12" s="220"/>
      <c r="Q12" s="220"/>
      <c r="R12" s="220"/>
      <c r="S12" s="220"/>
      <c r="T12" s="220"/>
      <c r="U12" s="219">
        <f t="shared" si="0"/>
        <v>0</v>
      </c>
    </row>
    <row r="13" spans="2:21" ht="20.25" customHeight="1" thickBot="1">
      <c r="B13" s="221" t="s">
        <v>139</v>
      </c>
      <c r="C13" s="222">
        <f>SUM(C7:C12)</f>
        <v>3437535</v>
      </c>
      <c r="D13" s="222">
        <f t="shared" ref="D13:T13" si="1">SUM(D7:D12)</f>
        <v>3511000</v>
      </c>
      <c r="E13" s="222">
        <f t="shared" si="1"/>
        <v>3341000</v>
      </c>
      <c r="F13" s="222">
        <f t="shared" si="1"/>
        <v>3220000</v>
      </c>
      <c r="G13" s="222">
        <f t="shared" si="1"/>
        <v>3220000</v>
      </c>
      <c r="H13" s="222">
        <f t="shared" si="1"/>
        <v>3220000</v>
      </c>
      <c r="I13" s="222">
        <f t="shared" si="1"/>
        <v>3220000</v>
      </c>
      <c r="J13" s="222">
        <f t="shared" si="1"/>
        <v>3220000</v>
      </c>
      <c r="K13" s="222">
        <f t="shared" si="1"/>
        <v>3220000</v>
      </c>
      <c r="L13" s="222">
        <f t="shared" si="1"/>
        <v>3220000</v>
      </c>
      <c r="M13" s="222">
        <f t="shared" si="1"/>
        <v>3220000</v>
      </c>
      <c r="N13" s="222">
        <f t="shared" si="1"/>
        <v>3220000</v>
      </c>
      <c r="O13" s="222">
        <f t="shared" si="1"/>
        <v>3220000</v>
      </c>
      <c r="P13" s="222">
        <f t="shared" si="1"/>
        <v>3220000</v>
      </c>
      <c r="Q13" s="222">
        <f t="shared" si="1"/>
        <v>3220000</v>
      </c>
      <c r="R13" s="222">
        <f t="shared" si="1"/>
        <v>3220000</v>
      </c>
      <c r="S13" s="222">
        <f t="shared" si="1"/>
        <v>3220000</v>
      </c>
      <c r="T13" s="222">
        <f t="shared" si="1"/>
        <v>3220000</v>
      </c>
      <c r="U13" s="223">
        <f t="shared" si="0"/>
        <v>58589535</v>
      </c>
    </row>
    <row r="14" spans="2:21" ht="29.25">
      <c r="B14" s="224" t="s">
        <v>140</v>
      </c>
      <c r="C14" s="225">
        <v>1230869</v>
      </c>
      <c r="D14" s="225">
        <v>576488</v>
      </c>
      <c r="E14" s="225">
        <v>170813</v>
      </c>
      <c r="F14" s="225">
        <v>170813</v>
      </c>
      <c r="G14" s="225">
        <v>170813</v>
      </c>
      <c r="H14" s="225">
        <v>170813</v>
      </c>
      <c r="I14" s="225">
        <v>53410</v>
      </c>
      <c r="J14" s="225">
        <v>14277</v>
      </c>
      <c r="K14" s="225">
        <v>14277</v>
      </c>
      <c r="L14" s="225">
        <v>14277</v>
      </c>
      <c r="M14" s="225">
        <v>14277</v>
      </c>
      <c r="N14" s="225">
        <v>14277</v>
      </c>
      <c r="O14" s="225">
        <v>14277</v>
      </c>
      <c r="P14" s="225">
        <v>14277</v>
      </c>
      <c r="Q14" s="225">
        <v>14277</v>
      </c>
      <c r="R14" s="225">
        <v>14277</v>
      </c>
      <c r="S14" s="225">
        <v>14277</v>
      </c>
      <c r="T14" s="225">
        <v>6307</v>
      </c>
      <c r="U14" s="225">
        <f t="shared" si="0"/>
        <v>2693096</v>
      </c>
    </row>
    <row r="15" spans="2:21" ht="19.5">
      <c r="B15" s="217" t="s">
        <v>141</v>
      </c>
      <c r="C15" s="215">
        <v>386363</v>
      </c>
      <c r="D15" s="215">
        <v>386363</v>
      </c>
      <c r="E15" s="215">
        <v>386363</v>
      </c>
      <c r="F15" s="215">
        <v>386363</v>
      </c>
      <c r="G15" s="215">
        <v>386363</v>
      </c>
      <c r="H15" s="215">
        <v>386363</v>
      </c>
      <c r="I15" s="215">
        <v>386363</v>
      </c>
      <c r="J15" s="215">
        <v>386363</v>
      </c>
      <c r="K15" s="215">
        <v>386363</v>
      </c>
      <c r="L15" s="215">
        <v>386363</v>
      </c>
      <c r="M15" s="215">
        <v>386363</v>
      </c>
      <c r="N15" s="215">
        <v>386363</v>
      </c>
      <c r="O15" s="215">
        <v>386363</v>
      </c>
      <c r="P15" s="215">
        <v>386363</v>
      </c>
      <c r="Q15" s="215">
        <v>386363</v>
      </c>
      <c r="R15" s="215">
        <v>196515</v>
      </c>
      <c r="S15" s="213"/>
      <c r="T15" s="213"/>
      <c r="U15" s="215">
        <f t="shared" si="0"/>
        <v>5991960</v>
      </c>
    </row>
    <row r="16" spans="2:21">
      <c r="B16" s="217" t="s">
        <v>142</v>
      </c>
      <c r="C16" s="215"/>
      <c r="D16" s="215"/>
      <c r="E16" s="215"/>
      <c r="F16" s="215"/>
      <c r="G16" s="215"/>
      <c r="H16" s="215"/>
      <c r="I16" s="215"/>
      <c r="J16" s="215"/>
      <c r="K16" s="215"/>
      <c r="L16" s="215"/>
      <c r="M16" s="215"/>
      <c r="N16" s="213"/>
      <c r="O16" s="213"/>
      <c r="P16" s="213"/>
      <c r="Q16" s="213"/>
      <c r="R16" s="213"/>
      <c r="S16" s="213"/>
      <c r="T16" s="213"/>
      <c r="U16" s="215">
        <f t="shared" si="0"/>
        <v>0</v>
      </c>
    </row>
    <row r="17" spans="1:21" ht="19.5">
      <c r="B17" s="217" t="s">
        <v>143</v>
      </c>
      <c r="C17" s="215"/>
      <c r="D17" s="215"/>
      <c r="E17" s="215"/>
      <c r="F17" s="215"/>
      <c r="G17" s="215"/>
      <c r="H17" s="215"/>
      <c r="I17" s="215"/>
      <c r="J17" s="215"/>
      <c r="K17" s="215"/>
      <c r="L17" s="215"/>
      <c r="M17" s="215"/>
      <c r="N17" s="213"/>
      <c r="O17" s="213"/>
      <c r="P17" s="213"/>
      <c r="Q17" s="213"/>
      <c r="R17" s="213"/>
      <c r="S17" s="213"/>
      <c r="T17" s="213"/>
      <c r="U17" s="215">
        <f t="shared" si="0"/>
        <v>0</v>
      </c>
    </row>
    <row r="18" spans="1:21" ht="30" customHeight="1">
      <c r="B18" s="217" t="s">
        <v>150</v>
      </c>
      <c r="C18" s="215">
        <v>99192</v>
      </c>
      <c r="D18" s="215"/>
      <c r="E18" s="215"/>
      <c r="F18" s="215"/>
      <c r="G18" s="215"/>
      <c r="H18" s="215"/>
      <c r="I18" s="215"/>
      <c r="J18" s="215"/>
      <c r="K18" s="215"/>
      <c r="L18" s="215"/>
      <c r="M18" s="215"/>
      <c r="N18" s="213"/>
      <c r="O18" s="213"/>
      <c r="P18" s="213"/>
      <c r="Q18" s="213"/>
      <c r="R18" s="213"/>
      <c r="S18" s="213"/>
      <c r="T18" s="213"/>
      <c r="U18" s="215">
        <f t="shared" si="0"/>
        <v>99192</v>
      </c>
    </row>
    <row r="19" spans="1:21" ht="39" customHeight="1">
      <c r="B19" s="217" t="s">
        <v>144</v>
      </c>
      <c r="C19" s="215"/>
      <c r="D19" s="215">
        <v>174679</v>
      </c>
      <c r="E19" s="215"/>
      <c r="F19" s="215"/>
      <c r="G19" s="215"/>
      <c r="H19" s="215"/>
      <c r="I19" s="215"/>
      <c r="J19" s="215"/>
      <c r="K19" s="215"/>
      <c r="L19" s="215"/>
      <c r="M19" s="215"/>
      <c r="N19" s="213"/>
      <c r="O19" s="213"/>
      <c r="P19" s="213"/>
      <c r="Q19" s="213"/>
      <c r="R19" s="213"/>
      <c r="S19" s="213"/>
      <c r="T19" s="213"/>
      <c r="U19" s="215">
        <f t="shared" si="0"/>
        <v>174679</v>
      </c>
    </row>
    <row r="20" spans="1:21" ht="24.75" customHeight="1">
      <c r="B20" s="217" t="s">
        <v>146</v>
      </c>
      <c r="C20" s="215"/>
      <c r="D20" s="215"/>
      <c r="E20" s="215"/>
      <c r="F20" s="215"/>
      <c r="G20" s="215"/>
      <c r="H20" s="215"/>
      <c r="I20" s="215"/>
      <c r="J20" s="215"/>
      <c r="K20" s="215"/>
      <c r="L20" s="215"/>
      <c r="M20" s="215"/>
      <c r="N20" s="213"/>
      <c r="O20" s="213"/>
      <c r="P20" s="213"/>
      <c r="Q20" s="213"/>
      <c r="R20" s="213"/>
      <c r="S20" s="213"/>
      <c r="T20" s="213"/>
      <c r="U20" s="215">
        <f t="shared" si="0"/>
        <v>0</v>
      </c>
    </row>
    <row r="21" spans="1:21" ht="22.5" customHeight="1">
      <c r="B21" s="226" t="s">
        <v>145</v>
      </c>
      <c r="C21" s="227">
        <f>SUM(C14:C20)</f>
        <v>1716424</v>
      </c>
      <c r="D21" s="227">
        <f t="shared" ref="D21:T21" si="2">SUM(D14:D20)</f>
        <v>1137530</v>
      </c>
      <c r="E21" s="227">
        <f t="shared" si="2"/>
        <v>557176</v>
      </c>
      <c r="F21" s="227">
        <f t="shared" si="2"/>
        <v>557176</v>
      </c>
      <c r="G21" s="227">
        <f t="shared" si="2"/>
        <v>557176</v>
      </c>
      <c r="H21" s="227">
        <f t="shared" si="2"/>
        <v>557176</v>
      </c>
      <c r="I21" s="227">
        <f t="shared" si="2"/>
        <v>439773</v>
      </c>
      <c r="J21" s="227">
        <f t="shared" si="2"/>
        <v>400640</v>
      </c>
      <c r="K21" s="227">
        <f t="shared" si="2"/>
        <v>400640</v>
      </c>
      <c r="L21" s="227">
        <f t="shared" si="2"/>
        <v>400640</v>
      </c>
      <c r="M21" s="227">
        <f t="shared" si="2"/>
        <v>400640</v>
      </c>
      <c r="N21" s="227">
        <f t="shared" si="2"/>
        <v>400640</v>
      </c>
      <c r="O21" s="227">
        <f t="shared" si="2"/>
        <v>400640</v>
      </c>
      <c r="P21" s="227">
        <f t="shared" si="2"/>
        <v>400640</v>
      </c>
      <c r="Q21" s="227">
        <f t="shared" si="2"/>
        <v>400640</v>
      </c>
      <c r="R21" s="227">
        <f t="shared" si="2"/>
        <v>210792</v>
      </c>
      <c r="S21" s="227">
        <f t="shared" si="2"/>
        <v>14277</v>
      </c>
      <c r="T21" s="227">
        <f t="shared" si="2"/>
        <v>6307</v>
      </c>
      <c r="U21" s="215">
        <f t="shared" si="0"/>
        <v>8958927</v>
      </c>
    </row>
    <row r="22" spans="1:21" ht="22.5" customHeight="1">
      <c r="B22" s="226" t="s">
        <v>403</v>
      </c>
      <c r="C22" s="227">
        <f>SUM(C13/2)</f>
        <v>1718767.5</v>
      </c>
      <c r="D22" s="227">
        <f t="shared" ref="D22:T22" si="3">SUM(D13/2)</f>
        <v>1755500</v>
      </c>
      <c r="E22" s="227">
        <f t="shared" si="3"/>
        <v>1670500</v>
      </c>
      <c r="F22" s="227">
        <f t="shared" si="3"/>
        <v>1610000</v>
      </c>
      <c r="G22" s="227">
        <f t="shared" si="3"/>
        <v>1610000</v>
      </c>
      <c r="H22" s="227">
        <f t="shared" si="3"/>
        <v>1610000</v>
      </c>
      <c r="I22" s="227">
        <f t="shared" si="3"/>
        <v>1610000</v>
      </c>
      <c r="J22" s="227">
        <f t="shared" si="3"/>
        <v>1610000</v>
      </c>
      <c r="K22" s="227">
        <f t="shared" si="3"/>
        <v>1610000</v>
      </c>
      <c r="L22" s="227">
        <f t="shared" si="3"/>
        <v>1610000</v>
      </c>
      <c r="M22" s="227">
        <f t="shared" si="3"/>
        <v>1610000</v>
      </c>
      <c r="N22" s="227">
        <f t="shared" si="3"/>
        <v>1610000</v>
      </c>
      <c r="O22" s="227">
        <f t="shared" si="3"/>
        <v>1610000</v>
      </c>
      <c r="P22" s="227">
        <f t="shared" si="3"/>
        <v>1610000</v>
      </c>
      <c r="Q22" s="227">
        <f t="shared" si="3"/>
        <v>1610000</v>
      </c>
      <c r="R22" s="227">
        <f t="shared" si="3"/>
        <v>1610000</v>
      </c>
      <c r="S22" s="227">
        <f t="shared" si="3"/>
        <v>1610000</v>
      </c>
      <c r="T22" s="227">
        <f t="shared" si="3"/>
        <v>1610000</v>
      </c>
      <c r="U22" s="216">
        <f t="shared" si="0"/>
        <v>29294767.5</v>
      </c>
    </row>
    <row r="23" spans="1:21" ht="14.25" customHeight="1">
      <c r="B23" s="678" t="s">
        <v>149</v>
      </c>
      <c r="C23" s="678"/>
      <c r="D23" s="678"/>
      <c r="E23" s="678"/>
      <c r="F23" s="678"/>
      <c r="G23" s="678"/>
      <c r="H23" s="678"/>
      <c r="I23" s="678"/>
      <c r="J23" s="678"/>
      <c r="K23" s="678"/>
      <c r="L23" s="678"/>
      <c r="M23" s="678"/>
      <c r="N23" s="678"/>
      <c r="O23" s="678"/>
      <c r="P23" s="678"/>
      <c r="Q23" s="678"/>
      <c r="R23" s="678"/>
      <c r="S23" s="678"/>
      <c r="T23" s="678"/>
      <c r="U23" s="678"/>
    </row>
    <row r="24" spans="1:21">
      <c r="B24" s="228"/>
      <c r="C24" s="229"/>
      <c r="D24" s="229"/>
      <c r="E24" s="229"/>
      <c r="F24" s="229"/>
      <c r="G24" s="229"/>
      <c r="H24" s="229"/>
      <c r="I24" s="229"/>
      <c r="J24" s="229"/>
      <c r="K24" s="229"/>
      <c r="L24" s="229"/>
      <c r="M24" s="229"/>
    </row>
    <row r="25" spans="1:21" s="233" customFormat="1" ht="18.75" customHeight="1">
      <c r="A25" s="230"/>
      <c r="B25" s="231"/>
      <c r="C25" s="232">
        <f>SUM(C21-C22)</f>
        <v>-2343.5</v>
      </c>
      <c r="D25" s="232">
        <f t="shared" ref="D25:T25" si="4">SUM(D21-D22)</f>
        <v>-617970</v>
      </c>
      <c r="E25" s="232">
        <f t="shared" si="4"/>
        <v>-1113324</v>
      </c>
      <c r="F25" s="232">
        <f t="shared" si="4"/>
        <v>-1052824</v>
      </c>
      <c r="G25" s="232">
        <f t="shared" si="4"/>
        <v>-1052824</v>
      </c>
      <c r="H25" s="232">
        <f t="shared" si="4"/>
        <v>-1052824</v>
      </c>
      <c r="I25" s="232">
        <f t="shared" si="4"/>
        <v>-1170227</v>
      </c>
      <c r="J25" s="232">
        <f t="shared" si="4"/>
        <v>-1209360</v>
      </c>
      <c r="K25" s="232">
        <f t="shared" si="4"/>
        <v>-1209360</v>
      </c>
      <c r="L25" s="232">
        <f t="shared" si="4"/>
        <v>-1209360</v>
      </c>
      <c r="M25" s="232">
        <f t="shared" si="4"/>
        <v>-1209360</v>
      </c>
      <c r="N25" s="232">
        <f t="shared" si="4"/>
        <v>-1209360</v>
      </c>
      <c r="O25" s="232">
        <f t="shared" si="4"/>
        <v>-1209360</v>
      </c>
      <c r="P25" s="232">
        <f t="shared" si="4"/>
        <v>-1209360</v>
      </c>
      <c r="Q25" s="232">
        <f t="shared" si="4"/>
        <v>-1209360</v>
      </c>
      <c r="R25" s="232">
        <f t="shared" si="4"/>
        <v>-1399208</v>
      </c>
      <c r="S25" s="232">
        <f t="shared" si="4"/>
        <v>-1595723</v>
      </c>
      <c r="T25" s="232">
        <f t="shared" si="4"/>
        <v>-1603693</v>
      </c>
    </row>
    <row r="26" spans="1:21">
      <c r="B26" s="228"/>
      <c r="C26" s="229"/>
      <c r="D26" s="229"/>
      <c r="E26" s="229"/>
      <c r="F26" s="229"/>
      <c r="G26" s="229"/>
      <c r="H26" s="229"/>
      <c r="I26" s="229"/>
      <c r="J26" s="229"/>
      <c r="K26" s="229"/>
      <c r="L26" s="229"/>
      <c r="M26" s="229"/>
    </row>
    <row r="27" spans="1:21">
      <c r="B27" s="228"/>
      <c r="C27" s="229"/>
      <c r="D27" s="229"/>
      <c r="E27" s="229"/>
      <c r="F27" s="229"/>
      <c r="G27" s="229"/>
      <c r="H27" s="229"/>
      <c r="I27" s="229"/>
      <c r="J27" s="229"/>
      <c r="K27" s="229"/>
      <c r="L27" s="229"/>
      <c r="M27" s="229"/>
    </row>
    <row r="28" spans="1:21">
      <c r="B28" s="228"/>
      <c r="C28" s="229"/>
      <c r="D28" s="229"/>
      <c r="E28" s="229"/>
      <c r="F28" s="234"/>
      <c r="G28" s="229"/>
      <c r="H28" s="229"/>
      <c r="I28" s="229"/>
      <c r="J28" s="229"/>
      <c r="K28" s="229"/>
      <c r="L28" s="229"/>
      <c r="M28" s="229"/>
    </row>
    <row r="29" spans="1:21">
      <c r="B29" s="228"/>
      <c r="C29" s="229"/>
      <c r="D29" s="229"/>
      <c r="E29" s="229"/>
      <c r="F29" s="229"/>
      <c r="G29" s="229"/>
      <c r="H29" s="229"/>
      <c r="I29" s="229"/>
      <c r="J29" s="229"/>
      <c r="K29" s="229"/>
      <c r="L29" s="229"/>
      <c r="M29" s="229"/>
    </row>
    <row r="30" spans="1:21">
      <c r="C30" s="229"/>
      <c r="D30" s="229"/>
      <c r="E30" s="229"/>
      <c r="F30" s="229"/>
      <c r="G30" s="229"/>
      <c r="H30" s="229"/>
      <c r="I30" s="229"/>
      <c r="J30" s="229"/>
      <c r="K30" s="229"/>
      <c r="L30" s="229"/>
      <c r="M30" s="229"/>
    </row>
    <row r="31" spans="1:21">
      <c r="C31" s="229"/>
      <c r="D31" s="229"/>
      <c r="E31" s="229"/>
      <c r="F31" s="229"/>
      <c r="G31" s="229"/>
      <c r="H31" s="229"/>
      <c r="I31" s="229"/>
      <c r="J31" s="229"/>
      <c r="K31" s="229"/>
      <c r="L31" s="229"/>
      <c r="M31" s="229"/>
    </row>
    <row r="32" spans="1:21">
      <c r="C32" s="229"/>
      <c r="D32" s="229"/>
      <c r="E32" s="229"/>
      <c r="F32" s="229"/>
      <c r="G32" s="229"/>
      <c r="H32" s="229"/>
      <c r="I32" s="229"/>
      <c r="J32" s="229"/>
      <c r="K32" s="229"/>
      <c r="L32" s="229"/>
      <c r="M32" s="229"/>
    </row>
    <row r="33" spans="3:13">
      <c r="C33" s="229"/>
      <c r="D33" s="229"/>
      <c r="E33" s="229"/>
      <c r="F33" s="229"/>
      <c r="G33" s="229"/>
      <c r="H33" s="229"/>
      <c r="I33" s="229"/>
      <c r="J33" s="229"/>
      <c r="K33" s="229"/>
      <c r="L33" s="229"/>
      <c r="M33" s="229"/>
    </row>
    <row r="34" spans="3:13">
      <c r="C34" s="229"/>
      <c r="D34" s="229"/>
      <c r="E34" s="229"/>
      <c r="F34" s="229"/>
      <c r="G34" s="229"/>
      <c r="H34" s="229"/>
      <c r="I34" s="229"/>
      <c r="J34" s="229"/>
      <c r="K34" s="229"/>
      <c r="L34" s="229"/>
      <c r="M34" s="229"/>
    </row>
  </sheetData>
  <mergeCells count="4">
    <mergeCell ref="Q1:U1"/>
    <mergeCell ref="B3:U3"/>
    <mergeCell ref="Q5:U5"/>
    <mergeCell ref="B23:U23"/>
  </mergeCells>
  <pageMargins left="0.19685039370078741" right="0" top="0.43307086614173229" bottom="0.35433070866141736" header="0.31496062992125984" footer="0.47244094488188981"/>
  <pageSetup paperSize="9" orientation="landscape" horizontalDpi="4294967292" r:id="rId1"/>
  <headerFooter alignWithMargins="0">
    <oddHeader>&amp;LVeresegyház Város Önkormányzat</oddHeader>
    <oddFooter>&amp;LVeresegyház, 2013. Február 07.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B51"/>
  <sheetViews>
    <sheetView workbookViewId="0">
      <selection activeCell="A16" sqref="A16:B21"/>
    </sheetView>
  </sheetViews>
  <sheetFormatPr defaultRowHeight="12.75"/>
  <cols>
    <col min="1" max="1" width="72.28515625" style="200" customWidth="1"/>
    <col min="2" max="2" width="16.85546875" style="200" customWidth="1"/>
    <col min="3" max="256" width="9.140625" style="200"/>
    <col min="257" max="257" width="72.28515625" style="200" customWidth="1"/>
    <col min="258" max="258" width="16.85546875" style="200" customWidth="1"/>
    <col min="259" max="512" width="9.140625" style="200"/>
    <col min="513" max="513" width="72.28515625" style="200" customWidth="1"/>
    <col min="514" max="514" width="16.85546875" style="200" customWidth="1"/>
    <col min="515" max="768" width="9.140625" style="200"/>
    <col min="769" max="769" width="72.28515625" style="200" customWidth="1"/>
    <col min="770" max="770" width="16.85546875" style="200" customWidth="1"/>
    <col min="771" max="1024" width="9.140625" style="200"/>
    <col min="1025" max="1025" width="72.28515625" style="200" customWidth="1"/>
    <col min="1026" max="1026" width="16.85546875" style="200" customWidth="1"/>
    <col min="1027" max="1280" width="9.140625" style="200"/>
    <col min="1281" max="1281" width="72.28515625" style="200" customWidth="1"/>
    <col min="1282" max="1282" width="16.85546875" style="200" customWidth="1"/>
    <col min="1283" max="1536" width="9.140625" style="200"/>
    <col min="1537" max="1537" width="72.28515625" style="200" customWidth="1"/>
    <col min="1538" max="1538" width="16.85546875" style="200" customWidth="1"/>
    <col min="1539" max="1792" width="9.140625" style="200"/>
    <col min="1793" max="1793" width="72.28515625" style="200" customWidth="1"/>
    <col min="1794" max="1794" width="16.85546875" style="200" customWidth="1"/>
    <col min="1795" max="2048" width="9.140625" style="200"/>
    <col min="2049" max="2049" width="72.28515625" style="200" customWidth="1"/>
    <col min="2050" max="2050" width="16.85546875" style="200" customWidth="1"/>
    <col min="2051" max="2304" width="9.140625" style="200"/>
    <col min="2305" max="2305" width="72.28515625" style="200" customWidth="1"/>
    <col min="2306" max="2306" width="16.85546875" style="200" customWidth="1"/>
    <col min="2307" max="2560" width="9.140625" style="200"/>
    <col min="2561" max="2561" width="72.28515625" style="200" customWidth="1"/>
    <col min="2562" max="2562" width="16.85546875" style="200" customWidth="1"/>
    <col min="2563" max="2816" width="9.140625" style="200"/>
    <col min="2817" max="2817" width="72.28515625" style="200" customWidth="1"/>
    <col min="2818" max="2818" width="16.85546875" style="200" customWidth="1"/>
    <col min="2819" max="3072" width="9.140625" style="200"/>
    <col min="3073" max="3073" width="72.28515625" style="200" customWidth="1"/>
    <col min="3074" max="3074" width="16.85546875" style="200" customWidth="1"/>
    <col min="3075" max="3328" width="9.140625" style="200"/>
    <col min="3329" max="3329" width="72.28515625" style="200" customWidth="1"/>
    <col min="3330" max="3330" width="16.85546875" style="200" customWidth="1"/>
    <col min="3331" max="3584" width="9.140625" style="200"/>
    <col min="3585" max="3585" width="72.28515625" style="200" customWidth="1"/>
    <col min="3586" max="3586" width="16.85546875" style="200" customWidth="1"/>
    <col min="3587" max="3840" width="9.140625" style="200"/>
    <col min="3841" max="3841" width="72.28515625" style="200" customWidth="1"/>
    <col min="3842" max="3842" width="16.85546875" style="200" customWidth="1"/>
    <col min="3843" max="4096" width="9.140625" style="200"/>
    <col min="4097" max="4097" width="72.28515625" style="200" customWidth="1"/>
    <col min="4098" max="4098" width="16.85546875" style="200" customWidth="1"/>
    <col min="4099" max="4352" width="9.140625" style="200"/>
    <col min="4353" max="4353" width="72.28515625" style="200" customWidth="1"/>
    <col min="4354" max="4354" width="16.85546875" style="200" customWidth="1"/>
    <col min="4355" max="4608" width="9.140625" style="200"/>
    <col min="4609" max="4609" width="72.28515625" style="200" customWidth="1"/>
    <col min="4610" max="4610" width="16.85546875" style="200" customWidth="1"/>
    <col min="4611" max="4864" width="9.140625" style="200"/>
    <col min="4865" max="4865" width="72.28515625" style="200" customWidth="1"/>
    <col min="4866" max="4866" width="16.85546875" style="200" customWidth="1"/>
    <col min="4867" max="5120" width="9.140625" style="200"/>
    <col min="5121" max="5121" width="72.28515625" style="200" customWidth="1"/>
    <col min="5122" max="5122" width="16.85546875" style="200" customWidth="1"/>
    <col min="5123" max="5376" width="9.140625" style="200"/>
    <col min="5377" max="5377" width="72.28515625" style="200" customWidth="1"/>
    <col min="5378" max="5378" width="16.85546875" style="200" customWidth="1"/>
    <col min="5379" max="5632" width="9.140625" style="200"/>
    <col min="5633" max="5633" width="72.28515625" style="200" customWidth="1"/>
    <col min="5634" max="5634" width="16.85546875" style="200" customWidth="1"/>
    <col min="5635" max="5888" width="9.140625" style="200"/>
    <col min="5889" max="5889" width="72.28515625" style="200" customWidth="1"/>
    <col min="5890" max="5890" width="16.85546875" style="200" customWidth="1"/>
    <col min="5891" max="6144" width="9.140625" style="200"/>
    <col min="6145" max="6145" width="72.28515625" style="200" customWidth="1"/>
    <col min="6146" max="6146" width="16.85546875" style="200" customWidth="1"/>
    <col min="6147" max="6400" width="9.140625" style="200"/>
    <col min="6401" max="6401" width="72.28515625" style="200" customWidth="1"/>
    <col min="6402" max="6402" width="16.85546875" style="200" customWidth="1"/>
    <col min="6403" max="6656" width="9.140625" style="200"/>
    <col min="6657" max="6657" width="72.28515625" style="200" customWidth="1"/>
    <col min="6658" max="6658" width="16.85546875" style="200" customWidth="1"/>
    <col min="6659" max="6912" width="9.140625" style="200"/>
    <col min="6913" max="6913" width="72.28515625" style="200" customWidth="1"/>
    <col min="6914" max="6914" width="16.85546875" style="200" customWidth="1"/>
    <col min="6915" max="7168" width="9.140625" style="200"/>
    <col min="7169" max="7169" width="72.28515625" style="200" customWidth="1"/>
    <col min="7170" max="7170" width="16.85546875" style="200" customWidth="1"/>
    <col min="7171" max="7424" width="9.140625" style="200"/>
    <col min="7425" max="7425" width="72.28515625" style="200" customWidth="1"/>
    <col min="7426" max="7426" width="16.85546875" style="200" customWidth="1"/>
    <col min="7427" max="7680" width="9.140625" style="200"/>
    <col min="7681" max="7681" width="72.28515625" style="200" customWidth="1"/>
    <col min="7682" max="7682" width="16.85546875" style="200" customWidth="1"/>
    <col min="7683" max="7936" width="9.140625" style="200"/>
    <col min="7937" max="7937" width="72.28515625" style="200" customWidth="1"/>
    <col min="7938" max="7938" width="16.85546875" style="200" customWidth="1"/>
    <col min="7939" max="8192" width="9.140625" style="200"/>
    <col min="8193" max="8193" width="72.28515625" style="200" customWidth="1"/>
    <col min="8194" max="8194" width="16.85546875" style="200" customWidth="1"/>
    <col min="8195" max="8448" width="9.140625" style="200"/>
    <col min="8449" max="8449" width="72.28515625" style="200" customWidth="1"/>
    <col min="8450" max="8450" width="16.85546875" style="200" customWidth="1"/>
    <col min="8451" max="8704" width="9.140625" style="200"/>
    <col min="8705" max="8705" width="72.28515625" style="200" customWidth="1"/>
    <col min="8706" max="8706" width="16.85546875" style="200" customWidth="1"/>
    <col min="8707" max="8960" width="9.140625" style="200"/>
    <col min="8961" max="8961" width="72.28515625" style="200" customWidth="1"/>
    <col min="8962" max="8962" width="16.85546875" style="200" customWidth="1"/>
    <col min="8963" max="9216" width="9.140625" style="200"/>
    <col min="9217" max="9217" width="72.28515625" style="200" customWidth="1"/>
    <col min="9218" max="9218" width="16.85546875" style="200" customWidth="1"/>
    <col min="9219" max="9472" width="9.140625" style="200"/>
    <col min="9473" max="9473" width="72.28515625" style="200" customWidth="1"/>
    <col min="9474" max="9474" width="16.85546875" style="200" customWidth="1"/>
    <col min="9475" max="9728" width="9.140625" style="200"/>
    <col min="9729" max="9729" width="72.28515625" style="200" customWidth="1"/>
    <col min="9730" max="9730" width="16.85546875" style="200" customWidth="1"/>
    <col min="9731" max="9984" width="9.140625" style="200"/>
    <col min="9985" max="9985" width="72.28515625" style="200" customWidth="1"/>
    <col min="9986" max="9986" width="16.85546875" style="200" customWidth="1"/>
    <col min="9987" max="10240" width="9.140625" style="200"/>
    <col min="10241" max="10241" width="72.28515625" style="200" customWidth="1"/>
    <col min="10242" max="10242" width="16.85546875" style="200" customWidth="1"/>
    <col min="10243" max="10496" width="9.140625" style="200"/>
    <col min="10497" max="10497" width="72.28515625" style="200" customWidth="1"/>
    <col min="10498" max="10498" width="16.85546875" style="200" customWidth="1"/>
    <col min="10499" max="10752" width="9.140625" style="200"/>
    <col min="10753" max="10753" width="72.28515625" style="200" customWidth="1"/>
    <col min="10754" max="10754" width="16.85546875" style="200" customWidth="1"/>
    <col min="10755" max="11008" width="9.140625" style="200"/>
    <col min="11009" max="11009" width="72.28515625" style="200" customWidth="1"/>
    <col min="11010" max="11010" width="16.85546875" style="200" customWidth="1"/>
    <col min="11011" max="11264" width="9.140625" style="200"/>
    <col min="11265" max="11265" width="72.28515625" style="200" customWidth="1"/>
    <col min="11266" max="11266" width="16.85546875" style="200" customWidth="1"/>
    <col min="11267" max="11520" width="9.140625" style="200"/>
    <col min="11521" max="11521" width="72.28515625" style="200" customWidth="1"/>
    <col min="11522" max="11522" width="16.85546875" style="200" customWidth="1"/>
    <col min="11523" max="11776" width="9.140625" style="200"/>
    <col min="11777" max="11777" width="72.28515625" style="200" customWidth="1"/>
    <col min="11778" max="11778" width="16.85546875" style="200" customWidth="1"/>
    <col min="11779" max="12032" width="9.140625" style="200"/>
    <col min="12033" max="12033" width="72.28515625" style="200" customWidth="1"/>
    <col min="12034" max="12034" width="16.85546875" style="200" customWidth="1"/>
    <col min="12035" max="12288" width="9.140625" style="200"/>
    <col min="12289" max="12289" width="72.28515625" style="200" customWidth="1"/>
    <col min="12290" max="12290" width="16.85546875" style="200" customWidth="1"/>
    <col min="12291" max="12544" width="9.140625" style="200"/>
    <col min="12545" max="12545" width="72.28515625" style="200" customWidth="1"/>
    <col min="12546" max="12546" width="16.85546875" style="200" customWidth="1"/>
    <col min="12547" max="12800" width="9.140625" style="200"/>
    <col min="12801" max="12801" width="72.28515625" style="200" customWidth="1"/>
    <col min="12802" max="12802" width="16.85546875" style="200" customWidth="1"/>
    <col min="12803" max="13056" width="9.140625" style="200"/>
    <col min="13057" max="13057" width="72.28515625" style="200" customWidth="1"/>
    <col min="13058" max="13058" width="16.85546875" style="200" customWidth="1"/>
    <col min="13059" max="13312" width="9.140625" style="200"/>
    <col min="13313" max="13313" width="72.28515625" style="200" customWidth="1"/>
    <col min="13314" max="13314" width="16.85546875" style="200" customWidth="1"/>
    <col min="13315" max="13568" width="9.140625" style="200"/>
    <col min="13569" max="13569" width="72.28515625" style="200" customWidth="1"/>
    <col min="13570" max="13570" width="16.85546875" style="200" customWidth="1"/>
    <col min="13571" max="13824" width="9.140625" style="200"/>
    <col min="13825" max="13825" width="72.28515625" style="200" customWidth="1"/>
    <col min="13826" max="13826" width="16.85546875" style="200" customWidth="1"/>
    <col min="13827" max="14080" width="9.140625" style="200"/>
    <col min="14081" max="14081" width="72.28515625" style="200" customWidth="1"/>
    <col min="14082" max="14082" width="16.85546875" style="200" customWidth="1"/>
    <col min="14083" max="14336" width="9.140625" style="200"/>
    <col min="14337" max="14337" width="72.28515625" style="200" customWidth="1"/>
    <col min="14338" max="14338" width="16.85546875" style="200" customWidth="1"/>
    <col min="14339" max="14592" width="9.140625" style="200"/>
    <col min="14593" max="14593" width="72.28515625" style="200" customWidth="1"/>
    <col min="14594" max="14594" width="16.85546875" style="200" customWidth="1"/>
    <col min="14595" max="14848" width="9.140625" style="200"/>
    <col min="14849" max="14849" width="72.28515625" style="200" customWidth="1"/>
    <col min="14850" max="14850" width="16.85546875" style="200" customWidth="1"/>
    <col min="14851" max="15104" width="9.140625" style="200"/>
    <col min="15105" max="15105" width="72.28515625" style="200" customWidth="1"/>
    <col min="15106" max="15106" width="16.85546875" style="200" customWidth="1"/>
    <col min="15107" max="15360" width="9.140625" style="200"/>
    <col min="15361" max="15361" width="72.28515625" style="200" customWidth="1"/>
    <col min="15362" max="15362" width="16.85546875" style="200" customWidth="1"/>
    <col min="15363" max="15616" width="9.140625" style="200"/>
    <col min="15617" max="15617" width="72.28515625" style="200" customWidth="1"/>
    <col min="15618" max="15618" width="16.85546875" style="200" customWidth="1"/>
    <col min="15619" max="15872" width="9.140625" style="200"/>
    <col min="15873" max="15873" width="72.28515625" style="200" customWidth="1"/>
    <col min="15874" max="15874" width="16.85546875" style="200" customWidth="1"/>
    <col min="15875" max="16128" width="9.140625" style="200"/>
    <col min="16129" max="16129" width="72.28515625" style="200" customWidth="1"/>
    <col min="16130" max="16130" width="16.85546875" style="200" customWidth="1"/>
    <col min="16131" max="16384" width="9.140625" style="200"/>
  </cols>
  <sheetData>
    <row r="1" spans="1:2">
      <c r="A1" s="685" t="s">
        <v>404</v>
      </c>
      <c r="B1" s="686"/>
    </row>
    <row r="2" spans="1:2">
      <c r="A2" s="687" t="s">
        <v>25</v>
      </c>
      <c r="B2" s="687"/>
    </row>
    <row r="3" spans="1:2">
      <c r="A3" s="687" t="s">
        <v>113</v>
      </c>
      <c r="B3" s="687"/>
    </row>
    <row r="4" spans="1:2" ht="13.5" thickBot="1">
      <c r="A4" s="235"/>
      <c r="B4" s="236" t="s">
        <v>85</v>
      </c>
    </row>
    <row r="5" spans="1:2">
      <c r="A5" s="237" t="s">
        <v>96</v>
      </c>
      <c r="B5" s="238" t="s">
        <v>114</v>
      </c>
    </row>
    <row r="6" spans="1:2">
      <c r="A6" s="239" t="s">
        <v>86</v>
      </c>
      <c r="B6" s="240">
        <v>3108200</v>
      </c>
    </row>
    <row r="7" spans="1:2" ht="21" customHeight="1">
      <c r="A7" s="241" t="s">
        <v>87</v>
      </c>
      <c r="B7" s="240"/>
    </row>
    <row r="8" spans="1:2">
      <c r="A8" s="239" t="s">
        <v>88</v>
      </c>
      <c r="B8" s="240"/>
    </row>
    <row r="9" spans="1:2">
      <c r="A9" s="239" t="s">
        <v>89</v>
      </c>
      <c r="B9" s="240">
        <v>244409</v>
      </c>
    </row>
    <row r="10" spans="1:2">
      <c r="A10" s="239" t="s">
        <v>90</v>
      </c>
      <c r="B10" s="240"/>
    </row>
    <row r="11" spans="1:2">
      <c r="A11" s="239" t="s">
        <v>91</v>
      </c>
      <c r="B11" s="240"/>
    </row>
    <row r="12" spans="1:2">
      <c r="A12" s="239" t="s">
        <v>92</v>
      </c>
      <c r="B12" s="240"/>
    </row>
    <row r="13" spans="1:2">
      <c r="A13" s="239" t="s">
        <v>93</v>
      </c>
      <c r="B13" s="240"/>
    </row>
    <row r="14" spans="1:2">
      <c r="A14" s="239" t="s">
        <v>94</v>
      </c>
      <c r="B14" s="240">
        <v>84926</v>
      </c>
    </row>
    <row r="15" spans="1:2">
      <c r="A15" s="239" t="s">
        <v>95</v>
      </c>
      <c r="B15" s="240"/>
    </row>
    <row r="16" spans="1:2" ht="18.75" customHeight="1">
      <c r="A16" s="242" t="s">
        <v>97</v>
      </c>
      <c r="B16" s="243">
        <f>SUM(B6:B15)</f>
        <v>3437535</v>
      </c>
    </row>
    <row r="17" spans="1:2">
      <c r="A17" s="244"/>
      <c r="B17" s="245"/>
    </row>
    <row r="18" spans="1:2" ht="24" customHeight="1" thickBot="1">
      <c r="A18" s="688" t="s">
        <v>112</v>
      </c>
      <c r="B18" s="689"/>
    </row>
    <row r="19" spans="1:2">
      <c r="A19" s="463"/>
      <c r="B19" s="463"/>
    </row>
    <row r="20" spans="1:2">
      <c r="A20" s="690" t="s">
        <v>416</v>
      </c>
      <c r="B20" s="691"/>
    </row>
    <row r="21" spans="1:2">
      <c r="A21" s="692" t="s">
        <v>25</v>
      </c>
      <c r="B21" s="692"/>
    </row>
    <row r="22" spans="1:2" ht="27" customHeight="1" thickBot="1">
      <c r="A22" s="679" t="s">
        <v>115</v>
      </c>
      <c r="B22" s="680"/>
    </row>
    <row r="23" spans="1:2">
      <c r="A23" s="246"/>
      <c r="B23" s="464" t="s">
        <v>85</v>
      </c>
    </row>
    <row r="24" spans="1:2">
      <c r="A24" s="247" t="s">
        <v>109</v>
      </c>
      <c r="B24" s="248" t="s">
        <v>80</v>
      </c>
    </row>
    <row r="25" spans="1:2">
      <c r="A25" s="239" t="s">
        <v>98</v>
      </c>
      <c r="B25" s="249">
        <v>8685056</v>
      </c>
    </row>
    <row r="26" spans="1:2">
      <c r="A26" s="239" t="s">
        <v>99</v>
      </c>
      <c r="B26" s="249"/>
    </row>
    <row r="27" spans="1:2">
      <c r="A27" s="239" t="s">
        <v>100</v>
      </c>
      <c r="B27" s="249"/>
    </row>
    <row r="28" spans="1:2">
      <c r="A28" s="239" t="s">
        <v>101</v>
      </c>
      <c r="B28" s="249"/>
    </row>
    <row r="29" spans="1:2" ht="23.25" customHeight="1">
      <c r="A29" s="241" t="s">
        <v>102</v>
      </c>
      <c r="B29" s="249"/>
    </row>
    <row r="30" spans="1:2">
      <c r="A30" s="239" t="s">
        <v>103</v>
      </c>
      <c r="B30" s="249"/>
    </row>
    <row r="31" spans="1:2" ht="25.5" customHeight="1">
      <c r="A31" s="241" t="s">
        <v>104</v>
      </c>
      <c r="B31" s="249"/>
    </row>
    <row r="32" spans="1:2" ht="24.75" customHeight="1">
      <c r="A32" s="241" t="s">
        <v>105</v>
      </c>
      <c r="B32" s="249"/>
    </row>
    <row r="33" spans="1:2" ht="33" customHeight="1">
      <c r="A33" s="241" t="s">
        <v>106</v>
      </c>
      <c r="B33" s="249">
        <v>99192</v>
      </c>
    </row>
    <row r="34" spans="1:2" ht="27" customHeight="1">
      <c r="A34" s="241" t="s">
        <v>107</v>
      </c>
      <c r="B34" s="249">
        <v>174679</v>
      </c>
    </row>
    <row r="35" spans="1:2" ht="29.25" customHeight="1">
      <c r="A35" s="241" t="s">
        <v>108</v>
      </c>
      <c r="B35" s="249"/>
    </row>
    <row r="36" spans="1:2" ht="24" customHeight="1">
      <c r="A36" s="250" t="s">
        <v>111</v>
      </c>
      <c r="B36" s="251">
        <f>SUM(B25:B35)</f>
        <v>8958927</v>
      </c>
    </row>
    <row r="37" spans="1:2" ht="18" customHeight="1">
      <c r="A37" s="252"/>
      <c r="B37" s="253"/>
    </row>
    <row r="38" spans="1:2">
      <c r="A38" s="681" t="s">
        <v>110</v>
      </c>
      <c r="B38" s="682"/>
    </row>
    <row r="39" spans="1:2" ht="13.5" thickBot="1">
      <c r="A39" s="254"/>
      <c r="B39" s="255"/>
    </row>
    <row r="40" spans="1:2">
      <c r="A40" s="467"/>
      <c r="B40" s="468" t="s">
        <v>364</v>
      </c>
    </row>
    <row r="41" spans="1:2">
      <c r="A41" s="683" t="s">
        <v>78</v>
      </c>
      <c r="B41" s="683"/>
    </row>
    <row r="42" spans="1:2" ht="15.75" customHeight="1" thickBot="1">
      <c r="A42" s="684" t="s">
        <v>116</v>
      </c>
      <c r="B42" s="684"/>
    </row>
    <row r="43" spans="1:2">
      <c r="A43" s="465"/>
      <c r="B43" s="466" t="s">
        <v>117</v>
      </c>
    </row>
    <row r="44" spans="1:2">
      <c r="A44" s="257" t="s">
        <v>118</v>
      </c>
      <c r="B44" s="258" t="s">
        <v>80</v>
      </c>
    </row>
    <row r="45" spans="1:2">
      <c r="A45" s="259" t="s">
        <v>405</v>
      </c>
      <c r="B45" s="249">
        <v>254727</v>
      </c>
    </row>
    <row r="46" spans="1:2">
      <c r="A46" s="259" t="s">
        <v>405</v>
      </c>
      <c r="B46" s="249">
        <v>9817</v>
      </c>
    </row>
    <row r="47" spans="1:2">
      <c r="A47" s="259" t="s">
        <v>406</v>
      </c>
      <c r="B47" s="249">
        <v>110</v>
      </c>
    </row>
    <row r="48" spans="1:2">
      <c r="A48" s="256"/>
      <c r="B48" s="249"/>
    </row>
    <row r="49" spans="1:2">
      <c r="A49" s="256"/>
      <c r="B49" s="260"/>
    </row>
    <row r="50" spans="1:2">
      <c r="A50" s="256"/>
      <c r="B50" s="260"/>
    </row>
    <row r="51" spans="1:2" ht="13.5" thickBot="1">
      <c r="A51" s="254" t="s">
        <v>47</v>
      </c>
      <c r="B51" s="261">
        <f>SUM(B45:B50)</f>
        <v>264654</v>
      </c>
    </row>
  </sheetData>
  <mergeCells count="10">
    <mergeCell ref="A22:B22"/>
    <mergeCell ref="A38:B38"/>
    <mergeCell ref="A41:B41"/>
    <mergeCell ref="A42:B42"/>
    <mergeCell ref="A1:B1"/>
    <mergeCell ref="A2:B2"/>
    <mergeCell ref="A3:B3"/>
    <mergeCell ref="A18:B18"/>
    <mergeCell ref="A20:B20"/>
    <mergeCell ref="A21:B21"/>
  </mergeCells>
  <pageMargins left="0.78740157480314965" right="0.19685039370078741" top="0.39370078740157483" bottom="0.39370078740157483" header="0.51181102362204722" footer="0.11811023622047245"/>
  <pageSetup paperSize="9" orientation="portrait" r:id="rId1"/>
  <headerFooter alignWithMargins="0">
    <oddHeader>&amp;LVeresegyház Város Önkormányzat</oddHeader>
    <oddFooter>&amp;LVeresegyház, 2013. Február 07.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P97"/>
  <sheetViews>
    <sheetView zoomScale="75" workbookViewId="0">
      <selection activeCell="A16" sqref="A16:A21"/>
    </sheetView>
  </sheetViews>
  <sheetFormatPr defaultRowHeight="12.75"/>
  <cols>
    <col min="1" max="1" width="12.85546875" customWidth="1"/>
    <col min="2" max="2" width="14" customWidth="1"/>
    <col min="3" max="3" width="14.5703125" customWidth="1"/>
    <col min="4" max="5" width="15.42578125" customWidth="1"/>
    <col min="6" max="6" width="13.5703125" customWidth="1"/>
    <col min="7" max="7" width="12.7109375" customWidth="1"/>
    <col min="8" max="9" width="12.140625" customWidth="1"/>
    <col min="10" max="10" width="13.5703125" customWidth="1"/>
    <col min="11" max="11" width="11.28515625" customWidth="1"/>
    <col min="12" max="12" width="11.7109375" customWidth="1"/>
    <col min="13" max="13" width="11" customWidth="1"/>
    <col min="14" max="14" width="11.5703125" customWidth="1"/>
    <col min="15" max="15" width="12.28515625" customWidth="1"/>
    <col min="16" max="16" width="12" customWidth="1"/>
  </cols>
  <sheetData>
    <row r="1" spans="1:11" ht="14.25">
      <c r="A1" s="78" t="s">
        <v>562</v>
      </c>
      <c r="K1" s="2" t="s">
        <v>564</v>
      </c>
    </row>
    <row r="2" spans="1:11">
      <c r="A2" s="78" t="s">
        <v>563</v>
      </c>
    </row>
    <row r="4" spans="1:11">
      <c r="A4" s="552" t="s">
        <v>152</v>
      </c>
      <c r="B4" s="552"/>
      <c r="C4" s="552"/>
      <c r="D4" s="552"/>
      <c r="E4" s="552"/>
      <c r="F4" s="552"/>
      <c r="G4" s="552"/>
      <c r="H4" s="552"/>
      <c r="I4" s="552"/>
    </row>
    <row r="5" spans="1:11">
      <c r="C5" s="1"/>
    </row>
    <row r="6" spans="1:11">
      <c r="I6" s="3" t="s">
        <v>0</v>
      </c>
    </row>
    <row r="7" spans="1:11" ht="17.25" customHeight="1">
      <c r="A7" s="695" t="s">
        <v>2</v>
      </c>
      <c r="B7" s="565" t="s">
        <v>18</v>
      </c>
      <c r="C7" s="565"/>
      <c r="D7" s="701" t="s">
        <v>19</v>
      </c>
      <c r="E7" s="702"/>
      <c r="F7" s="700" t="s">
        <v>154</v>
      </c>
      <c r="G7" s="565"/>
      <c r="H7" s="565" t="s">
        <v>22</v>
      </c>
      <c r="I7" s="565"/>
      <c r="J7" s="565" t="s">
        <v>17</v>
      </c>
      <c r="K7" s="565"/>
    </row>
    <row r="8" spans="1:11" ht="16.5" customHeight="1">
      <c r="A8" s="695"/>
      <c r="B8" s="113" t="s">
        <v>3</v>
      </c>
      <c r="C8" s="113" t="s">
        <v>4</v>
      </c>
      <c r="D8" s="113" t="s">
        <v>20</v>
      </c>
      <c r="E8" s="113" t="s">
        <v>21</v>
      </c>
      <c r="F8" s="114" t="s">
        <v>66</v>
      </c>
      <c r="G8" s="114" t="s">
        <v>67</v>
      </c>
      <c r="H8" s="113" t="s">
        <v>23</v>
      </c>
      <c r="I8" s="113" t="s">
        <v>24</v>
      </c>
      <c r="J8" s="113" t="s">
        <v>3</v>
      </c>
      <c r="K8" s="113" t="s">
        <v>4</v>
      </c>
    </row>
    <row r="9" spans="1:11" ht="19.5" customHeight="1">
      <c r="A9" s="115" t="s">
        <v>5</v>
      </c>
      <c r="B9" s="38">
        <f>+B34+B59+C82-B82-35880+1</f>
        <v>296615.74999999994</v>
      </c>
      <c r="C9" s="38">
        <f>+C34+C59+D82-B82-35880+1</f>
        <v>326981.27999999997</v>
      </c>
      <c r="D9" s="115">
        <f>+D34</f>
        <v>0</v>
      </c>
      <c r="E9" s="38">
        <f t="shared" ref="E9:I9" si="0">+E34</f>
        <v>158965.91900000002</v>
      </c>
      <c r="F9" s="38">
        <f t="shared" si="0"/>
        <v>0</v>
      </c>
      <c r="G9" s="38">
        <f t="shared" si="0"/>
        <v>59785.245000000003</v>
      </c>
      <c r="H9" s="115">
        <f t="shared" si="0"/>
        <v>0</v>
      </c>
      <c r="I9" s="115">
        <f t="shared" si="0"/>
        <v>0</v>
      </c>
      <c r="J9" s="38">
        <f>+B9+D9+F9+H9</f>
        <v>296615.74999999994</v>
      </c>
      <c r="K9" s="38">
        <f>+C9+E9+G9+I9</f>
        <v>545732.44400000002</v>
      </c>
    </row>
    <row r="10" spans="1:11" ht="19.5" customHeight="1">
      <c r="A10" s="115" t="s">
        <v>6</v>
      </c>
      <c r="B10" s="38">
        <f>+B35+B60+C83-B83-35880+1</f>
        <v>268357.74999999994</v>
      </c>
      <c r="C10" s="38">
        <f>+C35+C60+D83-B83-35880+1</f>
        <v>308274.68499999994</v>
      </c>
      <c r="D10" s="115">
        <f t="shared" ref="D10:I10" si="1">+D35</f>
        <v>0</v>
      </c>
      <c r="E10" s="38">
        <f t="shared" si="1"/>
        <v>4322.0829999999996</v>
      </c>
      <c r="F10" s="38">
        <f t="shared" si="1"/>
        <v>0</v>
      </c>
      <c r="G10" s="38">
        <f t="shared" si="1"/>
        <v>0</v>
      </c>
      <c r="H10" s="115">
        <f t="shared" si="1"/>
        <v>0</v>
      </c>
      <c r="I10" s="115">
        <f t="shared" si="1"/>
        <v>0</v>
      </c>
      <c r="J10" s="38">
        <f t="shared" ref="J10:K20" si="2">+B10+D10+F10+H10</f>
        <v>268357.74999999994</v>
      </c>
      <c r="K10" s="38">
        <f t="shared" si="2"/>
        <v>312596.76799999992</v>
      </c>
    </row>
    <row r="11" spans="1:11" ht="19.5" customHeight="1">
      <c r="A11" s="115" t="s">
        <v>7</v>
      </c>
      <c r="B11" s="38">
        <f>+B36+B61+C84-B84-35880+1</f>
        <v>1470149.75</v>
      </c>
      <c r="C11" s="38">
        <f>+C36+C61+D84-B84-35880+1</f>
        <v>565547.37399999995</v>
      </c>
      <c r="D11" s="115">
        <f t="shared" ref="D11:I11" si="3">+D36</f>
        <v>0</v>
      </c>
      <c r="E11" s="38">
        <f t="shared" si="3"/>
        <v>267974.33899999998</v>
      </c>
      <c r="F11" s="38">
        <f t="shared" si="3"/>
        <v>0</v>
      </c>
      <c r="G11" s="38">
        <f t="shared" si="3"/>
        <v>0</v>
      </c>
      <c r="H11" s="115">
        <f t="shared" si="3"/>
        <v>0</v>
      </c>
      <c r="I11" s="115">
        <f t="shared" si="3"/>
        <v>0</v>
      </c>
      <c r="J11" s="38">
        <f t="shared" si="2"/>
        <v>1470149.75</v>
      </c>
      <c r="K11" s="38">
        <f t="shared" si="2"/>
        <v>833521.71299999999</v>
      </c>
    </row>
    <row r="12" spans="1:11" ht="19.5" customHeight="1">
      <c r="A12" s="115" t="s">
        <v>8</v>
      </c>
      <c r="B12" s="38">
        <f>+B37+B62+C85-B85-35880+1</f>
        <v>307815.74999999994</v>
      </c>
      <c r="C12" s="38">
        <f>+C37+C62+D85-B85-35880+1</f>
        <v>400977.48499999993</v>
      </c>
      <c r="D12" s="115">
        <f t="shared" ref="D12:I12" si="4">+D37</f>
        <v>0</v>
      </c>
      <c r="E12" s="38">
        <f t="shared" si="4"/>
        <v>7891.4539999999997</v>
      </c>
      <c r="F12" s="38">
        <f t="shared" si="4"/>
        <v>0</v>
      </c>
      <c r="G12" s="38">
        <f t="shared" si="4"/>
        <v>133396.05900000001</v>
      </c>
      <c r="H12" s="115">
        <f t="shared" si="4"/>
        <v>0</v>
      </c>
      <c r="I12" s="115">
        <f t="shared" si="4"/>
        <v>0</v>
      </c>
      <c r="J12" s="38">
        <f t="shared" si="2"/>
        <v>307815.74999999994</v>
      </c>
      <c r="K12" s="38">
        <f t="shared" si="2"/>
        <v>542264.99799999991</v>
      </c>
    </row>
    <row r="13" spans="1:11" ht="19.5" customHeight="1">
      <c r="A13" s="115" t="s">
        <v>9</v>
      </c>
      <c r="B13" s="38">
        <f>+B38+B63+C86-B86-35880+1</f>
        <v>259126.74999999994</v>
      </c>
      <c r="C13" s="38">
        <f>+C38+C63+D86-B86-35880+1</f>
        <v>352342.68499999994</v>
      </c>
      <c r="D13" s="115">
        <f t="shared" ref="D13:I13" si="5">+D38</f>
        <v>0</v>
      </c>
      <c r="E13" s="38">
        <f t="shared" si="5"/>
        <v>4322.0829999999996</v>
      </c>
      <c r="F13" s="38">
        <f t="shared" si="5"/>
        <v>0</v>
      </c>
      <c r="G13" s="38">
        <f t="shared" si="5"/>
        <v>0</v>
      </c>
      <c r="H13" s="115">
        <f t="shared" si="5"/>
        <v>0</v>
      </c>
      <c r="I13" s="115">
        <f t="shared" si="5"/>
        <v>0</v>
      </c>
      <c r="J13" s="38">
        <f t="shared" si="2"/>
        <v>259126.74999999994</v>
      </c>
      <c r="K13" s="38">
        <f t="shared" si="2"/>
        <v>356664.76799999992</v>
      </c>
    </row>
    <row r="14" spans="1:11" ht="19.5" customHeight="1">
      <c r="A14" s="115" t="s">
        <v>10</v>
      </c>
      <c r="B14" s="38">
        <f t="shared" ref="B14:B20" si="6">+B39+B64+C87-B87-35880</f>
        <v>257497.74999999994</v>
      </c>
      <c r="C14" s="38">
        <f t="shared" ref="C14:C20" si="7">+C39+C64+D87-B87-35880</f>
        <v>400044.13799999998</v>
      </c>
      <c r="D14" s="115">
        <f t="shared" ref="D14:I14" si="8">+D39</f>
        <v>0</v>
      </c>
      <c r="E14" s="38">
        <f t="shared" si="8"/>
        <v>104322.083</v>
      </c>
      <c r="F14" s="38">
        <f t="shared" si="8"/>
        <v>0</v>
      </c>
      <c r="G14" s="38">
        <f t="shared" si="8"/>
        <v>0</v>
      </c>
      <c r="H14" s="115">
        <f t="shared" si="8"/>
        <v>0</v>
      </c>
      <c r="I14" s="115">
        <f t="shared" si="8"/>
        <v>0</v>
      </c>
      <c r="J14" s="38">
        <f t="shared" si="2"/>
        <v>257497.74999999994</v>
      </c>
      <c r="K14" s="38">
        <f t="shared" si="2"/>
        <v>504366.22099999996</v>
      </c>
    </row>
    <row r="15" spans="1:11" ht="19.5" customHeight="1">
      <c r="A15" s="115" t="s">
        <v>11</v>
      </c>
      <c r="B15" s="38">
        <f t="shared" si="6"/>
        <v>299276.74999999994</v>
      </c>
      <c r="C15" s="38">
        <f t="shared" si="7"/>
        <v>371543.41</v>
      </c>
      <c r="D15" s="115">
        <f t="shared" ref="D15:I15" si="9">+D40</f>
        <v>0</v>
      </c>
      <c r="E15" s="38">
        <f t="shared" si="9"/>
        <v>7891.4539999999997</v>
      </c>
      <c r="F15" s="38">
        <f t="shared" si="9"/>
        <v>0</v>
      </c>
      <c r="G15" s="38">
        <f t="shared" si="9"/>
        <v>59785.245000000003</v>
      </c>
      <c r="H15" s="115">
        <f t="shared" si="9"/>
        <v>0</v>
      </c>
      <c r="I15" s="115">
        <f t="shared" si="9"/>
        <v>0</v>
      </c>
      <c r="J15" s="38">
        <f t="shared" si="2"/>
        <v>299276.74999999994</v>
      </c>
      <c r="K15" s="38">
        <f t="shared" si="2"/>
        <v>439220.109</v>
      </c>
    </row>
    <row r="16" spans="1:11" ht="19.5" customHeight="1">
      <c r="A16" s="115" t="s">
        <v>12</v>
      </c>
      <c r="B16" s="38">
        <f t="shared" si="6"/>
        <v>256626.74999999994</v>
      </c>
      <c r="C16" s="38">
        <f t="shared" si="7"/>
        <v>354030.68499999994</v>
      </c>
      <c r="D16" s="115">
        <f t="shared" ref="D16:I16" si="10">+D41</f>
        <v>0</v>
      </c>
      <c r="E16" s="38">
        <f t="shared" si="10"/>
        <v>4322.0829999999996</v>
      </c>
      <c r="F16" s="38">
        <f t="shared" si="10"/>
        <v>0</v>
      </c>
      <c r="G16" s="38">
        <f t="shared" si="10"/>
        <v>0</v>
      </c>
      <c r="H16" s="115">
        <f t="shared" si="10"/>
        <v>0</v>
      </c>
      <c r="I16" s="115">
        <f t="shared" si="10"/>
        <v>0</v>
      </c>
      <c r="J16" s="38">
        <f t="shared" si="2"/>
        <v>256626.74999999994</v>
      </c>
      <c r="K16" s="38">
        <f t="shared" si="2"/>
        <v>358352.76799999992</v>
      </c>
    </row>
    <row r="17" spans="1:11" ht="19.5" customHeight="1">
      <c r="A17" s="115" t="s">
        <v>13</v>
      </c>
      <c r="B17" s="38">
        <f t="shared" si="6"/>
        <v>1470799.75</v>
      </c>
      <c r="C17" s="38">
        <f t="shared" si="7"/>
        <v>668904.09299999999</v>
      </c>
      <c r="D17" s="38">
        <f t="shared" ref="D17:I17" si="11">+D42</f>
        <v>782679</v>
      </c>
      <c r="E17" s="38">
        <f t="shared" si="11"/>
        <v>654322.08299999998</v>
      </c>
      <c r="F17" s="38">
        <f t="shared" si="11"/>
        <v>0</v>
      </c>
      <c r="G17" s="38">
        <f t="shared" si="11"/>
        <v>0</v>
      </c>
      <c r="H17" s="115">
        <f t="shared" si="11"/>
        <v>0</v>
      </c>
      <c r="I17" s="115">
        <f t="shared" si="11"/>
        <v>0</v>
      </c>
      <c r="J17" s="38">
        <f t="shared" si="2"/>
        <v>2253478.75</v>
      </c>
      <c r="K17" s="38">
        <f t="shared" si="2"/>
        <v>1323226.176</v>
      </c>
    </row>
    <row r="18" spans="1:11" ht="19.5" customHeight="1">
      <c r="A18" s="115" t="s">
        <v>14</v>
      </c>
      <c r="B18" s="38">
        <f t="shared" si="6"/>
        <v>308110.74999999994</v>
      </c>
      <c r="C18" s="38">
        <f t="shared" si="7"/>
        <v>380778.60399999993</v>
      </c>
      <c r="D18" s="115">
        <f t="shared" ref="D18:I18" si="12">+D43</f>
        <v>0</v>
      </c>
      <c r="E18" s="38">
        <f t="shared" si="12"/>
        <v>7891.4539999999997</v>
      </c>
      <c r="F18" s="38">
        <f t="shared" si="12"/>
        <v>0</v>
      </c>
      <c r="G18" s="38">
        <f t="shared" si="12"/>
        <v>133396.05900000001</v>
      </c>
      <c r="H18" s="115">
        <f t="shared" si="12"/>
        <v>0</v>
      </c>
      <c r="I18" s="115">
        <f t="shared" si="12"/>
        <v>0</v>
      </c>
      <c r="J18" s="38">
        <f t="shared" si="2"/>
        <v>308110.74999999994</v>
      </c>
      <c r="K18" s="38">
        <f t="shared" si="2"/>
        <v>522066.11699999997</v>
      </c>
    </row>
    <row r="19" spans="1:11" ht="19.5" customHeight="1">
      <c r="A19" s="115" t="s">
        <v>15</v>
      </c>
      <c r="B19" s="38">
        <f t="shared" si="6"/>
        <v>259728.74999999994</v>
      </c>
      <c r="C19" s="38">
        <f t="shared" si="7"/>
        <v>353693.68499999994</v>
      </c>
      <c r="D19" s="115">
        <f t="shared" ref="D19:I19" si="13">+D44</f>
        <v>0</v>
      </c>
      <c r="E19" s="38">
        <f t="shared" si="13"/>
        <v>4322.0829999999996</v>
      </c>
      <c r="F19" s="38">
        <f t="shared" si="13"/>
        <v>0</v>
      </c>
      <c r="G19" s="38">
        <f t="shared" si="13"/>
        <v>0</v>
      </c>
      <c r="H19" s="115">
        <f t="shared" si="13"/>
        <v>0</v>
      </c>
      <c r="I19" s="115">
        <f t="shared" si="13"/>
        <v>0</v>
      </c>
      <c r="J19" s="38">
        <f t="shared" si="2"/>
        <v>259728.74999999994</v>
      </c>
      <c r="K19" s="38">
        <f t="shared" si="2"/>
        <v>358015.76799999992</v>
      </c>
    </row>
    <row r="20" spans="1:11" ht="19.5" customHeight="1">
      <c r="A20" s="115" t="s">
        <v>16</v>
      </c>
      <c r="B20" s="38">
        <f t="shared" si="6"/>
        <v>258429.74999999994</v>
      </c>
      <c r="C20" s="38">
        <f t="shared" si="7"/>
        <v>394865.06699999998</v>
      </c>
      <c r="D20" s="115">
        <f t="shared" ref="D20:I20" si="14">+D45</f>
        <v>0</v>
      </c>
      <c r="E20" s="38">
        <f t="shared" si="14"/>
        <v>4322.0829999999996</v>
      </c>
      <c r="F20" s="38">
        <f t="shared" si="14"/>
        <v>0</v>
      </c>
      <c r="G20" s="38">
        <f t="shared" si="14"/>
        <v>0</v>
      </c>
      <c r="H20" s="115">
        <f t="shared" si="14"/>
        <v>0</v>
      </c>
      <c r="I20" s="115">
        <f t="shared" si="14"/>
        <v>0</v>
      </c>
      <c r="J20" s="38">
        <f t="shared" si="2"/>
        <v>258429.74999999994</v>
      </c>
      <c r="K20" s="38">
        <f t="shared" si="2"/>
        <v>399187.14999999997</v>
      </c>
    </row>
    <row r="21" spans="1:11" ht="19.5" customHeight="1">
      <c r="A21" s="9" t="s">
        <v>17</v>
      </c>
      <c r="B21" s="81">
        <f t="shared" ref="B21:E21" si="15">SUM(B9:B20)</f>
        <v>5712536</v>
      </c>
      <c r="C21" s="81">
        <f t="shared" si="15"/>
        <v>4877983.1909999987</v>
      </c>
      <c r="D21" s="81">
        <f t="shared" si="15"/>
        <v>782679</v>
      </c>
      <c r="E21" s="81">
        <f t="shared" si="15"/>
        <v>1230869.2010000001</v>
      </c>
      <c r="F21" s="81">
        <f t="shared" ref="F21:I21" si="16">SUM(F9:F20)</f>
        <v>0</v>
      </c>
      <c r="G21" s="81">
        <f t="shared" si="16"/>
        <v>386362.60800000001</v>
      </c>
      <c r="H21" s="81">
        <f t="shared" si="16"/>
        <v>0</v>
      </c>
      <c r="I21" s="81">
        <f t="shared" si="16"/>
        <v>0</v>
      </c>
      <c r="J21" s="38">
        <f t="shared" ref="J21" si="17">+B21+D21+F21+H21</f>
        <v>6495215</v>
      </c>
      <c r="K21" s="81">
        <f t="shared" ref="K21" si="18">SUM(K9:K20)</f>
        <v>6495215</v>
      </c>
    </row>
    <row r="25" spans="1:11">
      <c r="J25" s="79"/>
    </row>
    <row r="26" spans="1:11" ht="14.25">
      <c r="A26" s="78" t="s">
        <v>229</v>
      </c>
      <c r="K26" s="2" t="s">
        <v>417</v>
      </c>
    </row>
    <row r="27" spans="1:11">
      <c r="A27" s="78"/>
    </row>
    <row r="29" spans="1:11">
      <c r="A29" s="552" t="s">
        <v>152</v>
      </c>
      <c r="B29" s="552"/>
      <c r="C29" s="552"/>
      <c r="D29" s="552"/>
      <c r="E29" s="552"/>
      <c r="F29" s="552"/>
      <c r="G29" s="552"/>
      <c r="H29" s="552"/>
      <c r="I29" s="552"/>
    </row>
    <row r="31" spans="1:11">
      <c r="K31" s="3" t="s">
        <v>0</v>
      </c>
    </row>
    <row r="32" spans="1:11" ht="19.5" customHeight="1">
      <c r="A32" s="695" t="s">
        <v>2</v>
      </c>
      <c r="B32" s="565" t="s">
        <v>18</v>
      </c>
      <c r="C32" s="565"/>
      <c r="D32" s="701" t="s">
        <v>19</v>
      </c>
      <c r="E32" s="702"/>
      <c r="F32" s="700" t="s">
        <v>154</v>
      </c>
      <c r="G32" s="565"/>
      <c r="H32" s="565" t="s">
        <v>22</v>
      </c>
      <c r="I32" s="565"/>
      <c r="J32" s="565" t="s">
        <v>17</v>
      </c>
      <c r="K32" s="565"/>
    </row>
    <row r="33" spans="1:11" ht="19.5" customHeight="1">
      <c r="A33" s="695"/>
      <c r="B33" s="31" t="s">
        <v>3</v>
      </c>
      <c r="C33" s="31" t="s">
        <v>4</v>
      </c>
      <c r="D33" s="31" t="s">
        <v>20</v>
      </c>
      <c r="E33" s="31" t="s">
        <v>21</v>
      </c>
      <c r="F33" s="32" t="s">
        <v>66</v>
      </c>
      <c r="G33" s="32" t="s">
        <v>67</v>
      </c>
      <c r="H33" s="31" t="s">
        <v>23</v>
      </c>
      <c r="I33" s="31" t="s">
        <v>24</v>
      </c>
      <c r="J33" s="111" t="s">
        <v>3</v>
      </c>
      <c r="K33" s="111" t="s">
        <v>4</v>
      </c>
    </row>
    <row r="34" spans="1:11" ht="19.5" customHeight="1">
      <c r="A34" s="33" t="s">
        <v>5</v>
      </c>
      <c r="B34" s="38">
        <v>189041.33333333331</v>
      </c>
      <c r="C34" s="38">
        <v>219406.86333333331</v>
      </c>
      <c r="D34" s="33"/>
      <c r="E34" s="38">
        <v>158965.91900000002</v>
      </c>
      <c r="F34" s="33"/>
      <c r="G34" s="38">
        <v>59785.245000000003</v>
      </c>
      <c r="H34" s="33"/>
      <c r="I34" s="33"/>
      <c r="J34" s="38">
        <f>+B34+D34+F34+H34</f>
        <v>189041.33333333331</v>
      </c>
      <c r="K34" s="38">
        <f>+C34+E34+G34+I34</f>
        <v>438158.02733333333</v>
      </c>
    </row>
    <row r="35" spans="1:11" ht="19.5" customHeight="1">
      <c r="A35" s="33" t="s">
        <v>6</v>
      </c>
      <c r="B35" s="38">
        <v>189041.33333333331</v>
      </c>
      <c r="C35" s="38">
        <v>228958.26833333331</v>
      </c>
      <c r="D35" s="33"/>
      <c r="E35" s="38">
        <v>4322.0829999999996</v>
      </c>
      <c r="F35" s="33"/>
      <c r="G35" s="33"/>
      <c r="H35" s="33"/>
      <c r="I35" s="33"/>
      <c r="J35" s="38">
        <f t="shared" ref="J35:J45" si="19">+B35+D35+F35+H35</f>
        <v>189041.33333333331</v>
      </c>
      <c r="K35" s="38">
        <f t="shared" ref="K35:K45" si="20">+C35+E35+G35+I35</f>
        <v>233280.35133333332</v>
      </c>
    </row>
    <row r="36" spans="1:11" ht="19.5" customHeight="1">
      <c r="A36" s="33" t="s">
        <v>7</v>
      </c>
      <c r="B36" s="38">
        <v>1401697.3333333333</v>
      </c>
      <c r="C36" s="38">
        <v>497094.95733333332</v>
      </c>
      <c r="D36" s="33"/>
      <c r="E36" s="38">
        <v>267974.33899999998</v>
      </c>
      <c r="F36" s="33"/>
      <c r="G36" s="33"/>
      <c r="H36" s="33"/>
      <c r="I36" s="33"/>
      <c r="J36" s="38">
        <f t="shared" si="19"/>
        <v>1401697.3333333333</v>
      </c>
      <c r="K36" s="38">
        <f t="shared" si="20"/>
        <v>765069.29633333324</v>
      </c>
    </row>
    <row r="37" spans="1:11" ht="19.5" customHeight="1">
      <c r="A37" s="33" t="s">
        <v>8</v>
      </c>
      <c r="B37" s="38">
        <v>189041.33333333331</v>
      </c>
      <c r="C37" s="38">
        <v>282203.0683333333</v>
      </c>
      <c r="D37" s="33"/>
      <c r="E37" s="38">
        <v>7891.4539999999997</v>
      </c>
      <c r="F37" s="33"/>
      <c r="G37" s="38">
        <v>133396.05900000001</v>
      </c>
      <c r="H37" s="33"/>
      <c r="I37" s="33"/>
      <c r="J37" s="38">
        <f t="shared" si="19"/>
        <v>189041.33333333331</v>
      </c>
      <c r="K37" s="38">
        <f t="shared" si="20"/>
        <v>423490.58133333334</v>
      </c>
    </row>
    <row r="38" spans="1:11" ht="19.5" customHeight="1">
      <c r="A38" s="33" t="s">
        <v>9</v>
      </c>
      <c r="B38" s="38">
        <v>189041.33333333331</v>
      </c>
      <c r="C38" s="38">
        <v>282257.26833333331</v>
      </c>
      <c r="D38" s="33"/>
      <c r="E38" s="38">
        <v>4322.0829999999996</v>
      </c>
      <c r="F38" s="33"/>
      <c r="G38" s="33"/>
      <c r="H38" s="33"/>
      <c r="I38" s="33"/>
      <c r="J38" s="38">
        <f t="shared" si="19"/>
        <v>189041.33333333331</v>
      </c>
      <c r="K38" s="38">
        <f t="shared" si="20"/>
        <v>286579.3513333333</v>
      </c>
    </row>
    <row r="39" spans="1:11" ht="19.5" customHeight="1">
      <c r="A39" s="33" t="s">
        <v>10</v>
      </c>
      <c r="B39" s="38">
        <v>189041.33333333331</v>
      </c>
      <c r="C39" s="38">
        <v>331587.72133333329</v>
      </c>
      <c r="D39" s="33"/>
      <c r="E39" s="38">
        <v>104322.083</v>
      </c>
      <c r="F39" s="33"/>
      <c r="G39" s="33"/>
      <c r="H39" s="33"/>
      <c r="I39" s="33"/>
      <c r="J39" s="38">
        <f t="shared" si="19"/>
        <v>189041.33333333331</v>
      </c>
      <c r="K39" s="38">
        <f t="shared" si="20"/>
        <v>435909.80433333328</v>
      </c>
    </row>
    <row r="40" spans="1:11" ht="19.5" customHeight="1">
      <c r="A40" s="33" t="s">
        <v>11</v>
      </c>
      <c r="B40" s="38">
        <v>189041.33333333331</v>
      </c>
      <c r="C40" s="38">
        <v>261307.99333333332</v>
      </c>
      <c r="D40" s="33"/>
      <c r="E40" s="38">
        <v>7891.4539999999997</v>
      </c>
      <c r="F40" s="33"/>
      <c r="G40" s="38">
        <v>59785.245000000003</v>
      </c>
      <c r="H40" s="33"/>
      <c r="I40" s="33"/>
      <c r="J40" s="38">
        <f t="shared" si="19"/>
        <v>189041.33333333331</v>
      </c>
      <c r="K40" s="38">
        <f t="shared" si="20"/>
        <v>328984.69233333331</v>
      </c>
    </row>
    <row r="41" spans="1:11" ht="19.5" customHeight="1">
      <c r="A41" s="33" t="s">
        <v>12</v>
      </c>
      <c r="B41" s="38">
        <v>189041.33333333331</v>
      </c>
      <c r="C41" s="38">
        <v>286445.26833333331</v>
      </c>
      <c r="D41" s="33"/>
      <c r="E41" s="38">
        <v>4322.0829999999996</v>
      </c>
      <c r="F41" s="33"/>
      <c r="G41" s="33"/>
      <c r="H41" s="33"/>
      <c r="I41" s="33"/>
      <c r="J41" s="38">
        <f t="shared" si="19"/>
        <v>189041.33333333331</v>
      </c>
      <c r="K41" s="38">
        <f t="shared" si="20"/>
        <v>290767.3513333333</v>
      </c>
    </row>
    <row r="42" spans="1:11" ht="19.5" customHeight="1">
      <c r="A42" s="33" t="s">
        <v>13</v>
      </c>
      <c r="B42" s="38">
        <v>1401697.3333333333</v>
      </c>
      <c r="C42" s="38">
        <v>599801.67633333337</v>
      </c>
      <c r="D42" s="81">
        <v>782679</v>
      </c>
      <c r="E42" s="38">
        <v>654322.08299999998</v>
      </c>
      <c r="F42" s="33"/>
      <c r="G42" s="33"/>
      <c r="H42" s="33"/>
      <c r="I42" s="33"/>
      <c r="J42" s="38">
        <f t="shared" si="19"/>
        <v>2184376.333333333</v>
      </c>
      <c r="K42" s="38">
        <f t="shared" si="20"/>
        <v>1254123.7593333335</v>
      </c>
    </row>
    <row r="43" spans="1:11" ht="19.5" customHeight="1">
      <c r="A43" s="33" t="s">
        <v>14</v>
      </c>
      <c r="B43" s="38">
        <v>189041.33333333331</v>
      </c>
      <c r="C43" s="38">
        <v>261709.18733333331</v>
      </c>
      <c r="D43" s="33"/>
      <c r="E43" s="38">
        <v>7891.4539999999997</v>
      </c>
      <c r="F43" s="33"/>
      <c r="G43" s="38">
        <v>133396.05900000001</v>
      </c>
      <c r="H43" s="33"/>
      <c r="I43" s="33"/>
      <c r="J43" s="38">
        <f t="shared" si="19"/>
        <v>189041.33333333331</v>
      </c>
      <c r="K43" s="38">
        <f t="shared" si="20"/>
        <v>402996.70033333334</v>
      </c>
    </row>
    <row r="44" spans="1:11" ht="19.5" customHeight="1">
      <c r="A44" s="33" t="s">
        <v>15</v>
      </c>
      <c r="B44" s="38">
        <v>189041.33333333331</v>
      </c>
      <c r="C44" s="38">
        <v>283006.26833333331</v>
      </c>
      <c r="D44" s="33"/>
      <c r="E44" s="38">
        <v>4322.0829999999996</v>
      </c>
      <c r="F44" s="33"/>
      <c r="G44" s="33"/>
      <c r="H44" s="33"/>
      <c r="I44" s="33"/>
      <c r="J44" s="38">
        <f t="shared" si="19"/>
        <v>189041.33333333331</v>
      </c>
      <c r="K44" s="38">
        <f t="shared" si="20"/>
        <v>287328.3513333333</v>
      </c>
    </row>
    <row r="45" spans="1:11" ht="19.5" customHeight="1">
      <c r="A45" s="33" t="s">
        <v>16</v>
      </c>
      <c r="B45" s="38">
        <v>189041.33333333331</v>
      </c>
      <c r="C45" s="38">
        <v>325476.65033333329</v>
      </c>
      <c r="D45" s="33"/>
      <c r="E45" s="38">
        <v>4322.0829999999996</v>
      </c>
      <c r="F45" s="33"/>
      <c r="G45" s="33"/>
      <c r="H45" s="33"/>
      <c r="I45" s="33"/>
      <c r="J45" s="38">
        <f t="shared" si="19"/>
        <v>189041.33333333331</v>
      </c>
      <c r="K45" s="38">
        <f t="shared" si="20"/>
        <v>329798.73333333328</v>
      </c>
    </row>
    <row r="46" spans="1:11" ht="19.5" customHeight="1">
      <c r="A46" s="9" t="s">
        <v>17</v>
      </c>
      <c r="B46" s="81">
        <f t="shared" ref="B46:E46" si="21">SUM(B34:B45)</f>
        <v>4693807.9999999991</v>
      </c>
      <c r="C46" s="81">
        <f t="shared" si="21"/>
        <v>3859255.1910000001</v>
      </c>
      <c r="D46" s="81">
        <f t="shared" si="21"/>
        <v>782679</v>
      </c>
      <c r="E46" s="81">
        <f t="shared" si="21"/>
        <v>1230869.2010000001</v>
      </c>
      <c r="F46" s="81">
        <f t="shared" ref="F46:G46" si="22">SUM(F34:F45)</f>
        <v>0</v>
      </c>
      <c r="G46" s="81">
        <f t="shared" si="22"/>
        <v>386362.60800000001</v>
      </c>
      <c r="H46" s="33"/>
      <c r="I46" s="33"/>
      <c r="J46" s="81">
        <f t="shared" ref="J46:K46" si="23">SUM(J34:J45)</f>
        <v>5476486.9999999991</v>
      </c>
      <c r="K46" s="81">
        <f t="shared" si="23"/>
        <v>5476487</v>
      </c>
    </row>
    <row r="52" spans="1:11" ht="14.25">
      <c r="A52" s="78" t="s">
        <v>229</v>
      </c>
      <c r="K52" s="2" t="s">
        <v>418</v>
      </c>
    </row>
    <row r="53" spans="1:11">
      <c r="A53" s="78" t="s">
        <v>230</v>
      </c>
    </row>
    <row r="55" spans="1:11" ht="15.75" customHeight="1">
      <c r="A55" s="552" t="s">
        <v>152</v>
      </c>
      <c r="B55" s="552"/>
      <c r="C55" s="552"/>
      <c r="D55" s="552"/>
      <c r="E55" s="552"/>
      <c r="F55" s="552"/>
      <c r="G55" s="552"/>
      <c r="H55" s="552"/>
      <c r="I55" s="552"/>
    </row>
    <row r="56" spans="1:11">
      <c r="K56" s="3" t="s">
        <v>0</v>
      </c>
    </row>
    <row r="57" spans="1:11" ht="19.5" customHeight="1">
      <c r="A57" s="695" t="s">
        <v>2</v>
      </c>
      <c r="B57" s="565" t="s">
        <v>18</v>
      </c>
      <c r="C57" s="565"/>
      <c r="D57" s="701" t="s">
        <v>153</v>
      </c>
      <c r="E57" s="702"/>
      <c r="F57" s="700" t="s">
        <v>154</v>
      </c>
      <c r="G57" s="565"/>
      <c r="H57" s="565" t="s">
        <v>22</v>
      </c>
      <c r="I57" s="565"/>
      <c r="J57" s="565" t="s">
        <v>17</v>
      </c>
      <c r="K57" s="565"/>
    </row>
    <row r="58" spans="1:11" ht="19.5" customHeight="1">
      <c r="A58" s="695"/>
      <c r="B58" s="16" t="s">
        <v>3</v>
      </c>
      <c r="C58" s="16" t="s">
        <v>4</v>
      </c>
      <c r="D58" s="16" t="s">
        <v>20</v>
      </c>
      <c r="E58" s="82" t="s">
        <v>21</v>
      </c>
      <c r="F58" s="21" t="s">
        <v>66</v>
      </c>
      <c r="G58" s="21" t="s">
        <v>67</v>
      </c>
      <c r="H58" s="16" t="s">
        <v>23</v>
      </c>
      <c r="I58" s="16" t="s">
        <v>24</v>
      </c>
      <c r="J58" s="111" t="s">
        <v>3</v>
      </c>
      <c r="K58" s="111" t="s">
        <v>4</v>
      </c>
    </row>
    <row r="59" spans="1:11" ht="19.5" customHeight="1">
      <c r="A59" s="18" t="s">
        <v>5</v>
      </c>
      <c r="B59" s="38">
        <f>436006/12</f>
        <v>36333.833333333336</v>
      </c>
      <c r="C59" s="38">
        <f>436006/12</f>
        <v>36333.833333333336</v>
      </c>
      <c r="D59" s="18"/>
      <c r="E59" s="33"/>
      <c r="F59" s="18"/>
      <c r="G59" s="18"/>
      <c r="H59" s="18"/>
      <c r="I59" s="18"/>
      <c r="J59" s="38">
        <f>+B59+D59+F59+H59</f>
        <v>36333.833333333336</v>
      </c>
      <c r="K59" s="38">
        <f>+C59+E59+G59+I59</f>
        <v>36333.833333333336</v>
      </c>
    </row>
    <row r="60" spans="1:11" ht="19.5" customHeight="1">
      <c r="A60" s="18" t="s">
        <v>6</v>
      </c>
      <c r="B60" s="38">
        <f t="shared" ref="B60:C70" si="24">436006/12</f>
        <v>36333.833333333336</v>
      </c>
      <c r="C60" s="38">
        <f t="shared" si="24"/>
        <v>36333.833333333336</v>
      </c>
      <c r="D60" s="18"/>
      <c r="E60" s="33"/>
      <c r="F60" s="18"/>
      <c r="G60" s="18"/>
      <c r="H60" s="18"/>
      <c r="I60" s="18"/>
      <c r="J60" s="38">
        <f t="shared" ref="J60:J70" si="25">+B60+D60+F60+H60</f>
        <v>36333.833333333336</v>
      </c>
      <c r="K60" s="38">
        <f t="shared" ref="K60:K70" si="26">+C60+E60+G60+I60</f>
        <v>36333.833333333336</v>
      </c>
    </row>
    <row r="61" spans="1:11" ht="19.5" customHeight="1">
      <c r="A61" s="18" t="s">
        <v>7</v>
      </c>
      <c r="B61" s="38">
        <f t="shared" si="24"/>
        <v>36333.833333333336</v>
      </c>
      <c r="C61" s="38">
        <f t="shared" si="24"/>
        <v>36333.833333333336</v>
      </c>
      <c r="D61" s="18"/>
      <c r="E61" s="33"/>
      <c r="F61" s="18"/>
      <c r="G61" s="18"/>
      <c r="H61" s="18"/>
      <c r="I61" s="18"/>
      <c r="J61" s="38">
        <f t="shared" si="25"/>
        <v>36333.833333333336</v>
      </c>
      <c r="K61" s="38">
        <f t="shared" si="26"/>
        <v>36333.833333333336</v>
      </c>
    </row>
    <row r="62" spans="1:11" ht="19.5" customHeight="1">
      <c r="A62" s="18" t="s">
        <v>8</v>
      </c>
      <c r="B62" s="38">
        <f t="shared" si="24"/>
        <v>36333.833333333336</v>
      </c>
      <c r="C62" s="38">
        <f t="shared" si="24"/>
        <v>36333.833333333336</v>
      </c>
      <c r="D62" s="18"/>
      <c r="E62" s="33"/>
      <c r="F62" s="18"/>
      <c r="G62" s="18"/>
      <c r="H62" s="18"/>
      <c r="I62" s="18"/>
      <c r="J62" s="38">
        <f t="shared" si="25"/>
        <v>36333.833333333336</v>
      </c>
      <c r="K62" s="38">
        <f t="shared" si="26"/>
        <v>36333.833333333336</v>
      </c>
    </row>
    <row r="63" spans="1:11" ht="19.5" customHeight="1">
      <c r="A63" s="18" t="s">
        <v>9</v>
      </c>
      <c r="B63" s="38">
        <f t="shared" si="24"/>
        <v>36333.833333333336</v>
      </c>
      <c r="C63" s="38">
        <f t="shared" si="24"/>
        <v>36333.833333333336</v>
      </c>
      <c r="D63" s="18"/>
      <c r="E63" s="33"/>
      <c r="F63" s="18"/>
      <c r="G63" s="18"/>
      <c r="H63" s="18"/>
      <c r="I63" s="18"/>
      <c r="J63" s="38">
        <f t="shared" si="25"/>
        <v>36333.833333333336</v>
      </c>
      <c r="K63" s="38">
        <f t="shared" si="26"/>
        <v>36333.833333333336</v>
      </c>
    </row>
    <row r="64" spans="1:11" ht="19.5" customHeight="1">
      <c r="A64" s="18" t="s">
        <v>10</v>
      </c>
      <c r="B64" s="38">
        <f t="shared" si="24"/>
        <v>36333.833333333336</v>
      </c>
      <c r="C64" s="38">
        <f t="shared" si="24"/>
        <v>36333.833333333336</v>
      </c>
      <c r="D64" s="18"/>
      <c r="E64" s="33"/>
      <c r="F64" s="18"/>
      <c r="G64" s="18"/>
      <c r="H64" s="18"/>
      <c r="I64" s="18"/>
      <c r="J64" s="38">
        <f t="shared" si="25"/>
        <v>36333.833333333336</v>
      </c>
      <c r="K64" s="38">
        <f t="shared" si="26"/>
        <v>36333.833333333336</v>
      </c>
    </row>
    <row r="65" spans="1:16" ht="19.5" customHeight="1">
      <c r="A65" s="18" t="s">
        <v>11</v>
      </c>
      <c r="B65" s="38">
        <f t="shared" si="24"/>
        <v>36333.833333333336</v>
      </c>
      <c r="C65" s="38">
        <f t="shared" si="24"/>
        <v>36333.833333333336</v>
      </c>
      <c r="D65" s="18"/>
      <c r="E65" s="33"/>
      <c r="F65" s="18"/>
      <c r="G65" s="18"/>
      <c r="H65" s="18"/>
      <c r="I65" s="18"/>
      <c r="J65" s="38">
        <f t="shared" si="25"/>
        <v>36333.833333333336</v>
      </c>
      <c r="K65" s="38">
        <f t="shared" si="26"/>
        <v>36333.833333333336</v>
      </c>
    </row>
    <row r="66" spans="1:16" ht="19.5" customHeight="1">
      <c r="A66" s="18" t="s">
        <v>12</v>
      </c>
      <c r="B66" s="38">
        <f t="shared" si="24"/>
        <v>36333.833333333336</v>
      </c>
      <c r="C66" s="38">
        <f t="shared" si="24"/>
        <v>36333.833333333336</v>
      </c>
      <c r="D66" s="18"/>
      <c r="E66" s="33"/>
      <c r="F66" s="18"/>
      <c r="G66" s="18"/>
      <c r="H66" s="18"/>
      <c r="I66" s="18"/>
      <c r="J66" s="38">
        <f t="shared" si="25"/>
        <v>36333.833333333336</v>
      </c>
      <c r="K66" s="38">
        <f t="shared" si="26"/>
        <v>36333.833333333336</v>
      </c>
    </row>
    <row r="67" spans="1:16" ht="19.5" customHeight="1">
      <c r="A67" s="18" t="s">
        <v>13</v>
      </c>
      <c r="B67" s="38">
        <f t="shared" si="24"/>
        <v>36333.833333333336</v>
      </c>
      <c r="C67" s="38">
        <f t="shared" si="24"/>
        <v>36333.833333333336</v>
      </c>
      <c r="D67" s="18"/>
      <c r="E67" s="33"/>
      <c r="F67" s="18"/>
      <c r="G67" s="18"/>
      <c r="H67" s="18"/>
      <c r="I67" s="18"/>
      <c r="J67" s="38">
        <f t="shared" si="25"/>
        <v>36333.833333333336</v>
      </c>
      <c r="K67" s="38">
        <f t="shared" si="26"/>
        <v>36333.833333333336</v>
      </c>
    </row>
    <row r="68" spans="1:16" ht="19.5" customHeight="1">
      <c r="A68" s="18" t="s">
        <v>14</v>
      </c>
      <c r="B68" s="38">
        <f t="shared" si="24"/>
        <v>36333.833333333336</v>
      </c>
      <c r="C68" s="38">
        <f t="shared" si="24"/>
        <v>36333.833333333336</v>
      </c>
      <c r="D68" s="18"/>
      <c r="E68" s="33"/>
      <c r="F68" s="18"/>
      <c r="G68" s="16"/>
      <c r="H68" s="18"/>
      <c r="I68" s="18"/>
      <c r="J68" s="38">
        <f t="shared" si="25"/>
        <v>36333.833333333336</v>
      </c>
      <c r="K68" s="38">
        <f t="shared" si="26"/>
        <v>36333.833333333336</v>
      </c>
    </row>
    <row r="69" spans="1:16" ht="19.5" customHeight="1">
      <c r="A69" s="18" t="s">
        <v>15</v>
      </c>
      <c r="B69" s="38">
        <f t="shared" si="24"/>
        <v>36333.833333333336</v>
      </c>
      <c r="C69" s="38">
        <f t="shared" si="24"/>
        <v>36333.833333333336</v>
      </c>
      <c r="D69" s="18"/>
      <c r="E69" s="33"/>
      <c r="F69" s="18"/>
      <c r="G69" s="18"/>
      <c r="H69" s="18"/>
      <c r="I69" s="18"/>
      <c r="J69" s="38">
        <f t="shared" si="25"/>
        <v>36333.833333333336</v>
      </c>
      <c r="K69" s="38">
        <f t="shared" si="26"/>
        <v>36333.833333333336</v>
      </c>
    </row>
    <row r="70" spans="1:16" ht="19.5" customHeight="1">
      <c r="A70" s="18" t="s">
        <v>16</v>
      </c>
      <c r="B70" s="38">
        <f t="shared" si="24"/>
        <v>36333.833333333336</v>
      </c>
      <c r="C70" s="38">
        <f t="shared" si="24"/>
        <v>36333.833333333336</v>
      </c>
      <c r="D70" s="18"/>
      <c r="E70" s="33"/>
      <c r="F70" s="18"/>
      <c r="G70" s="18"/>
      <c r="H70" s="18"/>
      <c r="I70" s="18"/>
      <c r="J70" s="38">
        <f t="shared" si="25"/>
        <v>36333.833333333336</v>
      </c>
      <c r="K70" s="38">
        <f t="shared" si="26"/>
        <v>36333.833333333336</v>
      </c>
    </row>
    <row r="71" spans="1:16" ht="19.5" customHeight="1">
      <c r="A71" s="9" t="s">
        <v>17</v>
      </c>
      <c r="B71" s="38">
        <f>SUM(B59:B70)</f>
        <v>436005.99999999994</v>
      </c>
      <c r="C71" s="38">
        <f>SUM(C59:C70)</f>
        <v>436005.99999999994</v>
      </c>
      <c r="D71" s="18"/>
      <c r="E71" s="33"/>
      <c r="F71" s="18"/>
      <c r="G71" s="18"/>
      <c r="H71" s="18"/>
      <c r="I71" s="18"/>
      <c r="J71" s="81">
        <f t="shared" ref="J71:K71" si="27">SUM(J59:J70)</f>
        <v>436005.99999999994</v>
      </c>
      <c r="K71" s="81">
        <f t="shared" si="27"/>
        <v>436005.99999999994</v>
      </c>
    </row>
    <row r="72" spans="1:16" ht="19.5" customHeight="1">
      <c r="A72" s="45"/>
      <c r="B72" s="75"/>
      <c r="C72" s="75"/>
      <c r="D72" s="34"/>
      <c r="E72" s="34"/>
      <c r="F72" s="34"/>
      <c r="G72" s="34"/>
      <c r="H72" s="34"/>
      <c r="I72" s="34"/>
      <c r="J72" s="469"/>
      <c r="K72" s="469"/>
    </row>
    <row r="73" spans="1:16" ht="16.5" customHeight="1"/>
    <row r="74" spans="1:16" ht="14.25">
      <c r="A74" s="78" t="s">
        <v>229</v>
      </c>
      <c r="O74" s="2" t="s">
        <v>459</v>
      </c>
    </row>
    <row r="75" spans="1:16">
      <c r="A75" s="78" t="s">
        <v>363</v>
      </c>
    </row>
    <row r="77" spans="1:16">
      <c r="A77" s="552" t="s">
        <v>152</v>
      </c>
      <c r="B77" s="552"/>
      <c r="C77" s="552"/>
      <c r="D77" s="552"/>
      <c r="E77" s="552"/>
      <c r="F77" s="552"/>
      <c r="G77" s="552"/>
      <c r="H77" s="552"/>
      <c r="I77" s="552"/>
      <c r="J77" s="563"/>
      <c r="K77" s="563"/>
      <c r="L77" s="563"/>
      <c r="M77" s="563"/>
      <c r="N77" s="563"/>
      <c r="O77" s="563"/>
      <c r="P77" s="563"/>
    </row>
    <row r="78" spans="1:16" ht="16.5" customHeight="1">
      <c r="P78" s="3" t="s">
        <v>0</v>
      </c>
    </row>
    <row r="79" spans="1:16" ht="27.75" customHeight="1">
      <c r="A79" s="112"/>
      <c r="B79" s="693" t="s">
        <v>365</v>
      </c>
      <c r="C79" s="698"/>
      <c r="D79" s="699"/>
      <c r="E79" s="565" t="s">
        <v>218</v>
      </c>
      <c r="F79" s="565"/>
      <c r="G79" s="565" t="s">
        <v>366</v>
      </c>
      <c r="H79" s="565"/>
      <c r="I79" s="565" t="s">
        <v>367</v>
      </c>
      <c r="J79" s="565"/>
      <c r="K79" s="693" t="s">
        <v>368</v>
      </c>
      <c r="L79" s="694"/>
      <c r="M79" s="693" t="s">
        <v>369</v>
      </c>
      <c r="N79" s="694"/>
      <c r="O79" s="693" t="s">
        <v>561</v>
      </c>
      <c r="P79" s="694"/>
    </row>
    <row r="80" spans="1:16" ht="20.25" customHeight="1">
      <c r="A80" s="695" t="s">
        <v>2</v>
      </c>
      <c r="B80" s="189" t="s">
        <v>516</v>
      </c>
      <c r="C80" s="696" t="s">
        <v>18</v>
      </c>
      <c r="D80" s="697"/>
      <c r="E80" s="696" t="s">
        <v>18</v>
      </c>
      <c r="F80" s="697"/>
      <c r="G80" s="696" t="s">
        <v>18</v>
      </c>
      <c r="H80" s="697"/>
      <c r="I80" s="696" t="s">
        <v>18</v>
      </c>
      <c r="J80" s="697"/>
      <c r="K80" s="696" t="s">
        <v>18</v>
      </c>
      <c r="L80" s="697"/>
      <c r="M80" s="696" t="s">
        <v>18</v>
      </c>
      <c r="N80" s="697"/>
      <c r="O80" s="696" t="s">
        <v>18</v>
      </c>
      <c r="P80" s="697"/>
    </row>
    <row r="81" spans="1:16" ht="20.25" customHeight="1">
      <c r="A81" s="695"/>
      <c r="B81" s="111" t="s">
        <v>3</v>
      </c>
      <c r="C81" s="111" t="s">
        <v>3</v>
      </c>
      <c r="D81" s="111" t="s">
        <v>4</v>
      </c>
      <c r="E81" s="111" t="s">
        <v>3</v>
      </c>
      <c r="F81" s="111" t="s">
        <v>4</v>
      </c>
      <c r="G81" s="111" t="s">
        <v>3</v>
      </c>
      <c r="H81" s="111" t="s">
        <v>4</v>
      </c>
      <c r="I81" s="111" t="s">
        <v>3</v>
      </c>
      <c r="J81" s="111" t="s">
        <v>4</v>
      </c>
      <c r="K81" s="111" t="s">
        <v>3</v>
      </c>
      <c r="L81" s="111" t="s">
        <v>4</v>
      </c>
      <c r="M81" s="111" t="s">
        <v>3</v>
      </c>
      <c r="N81" s="111" t="s">
        <v>4</v>
      </c>
      <c r="O81" s="113" t="s">
        <v>3</v>
      </c>
      <c r="P81" s="113" t="s">
        <v>4</v>
      </c>
    </row>
    <row r="82" spans="1:16" ht="20.25" customHeight="1">
      <c r="A82" s="112" t="s">
        <v>5</v>
      </c>
      <c r="B82" s="38">
        <v>62104.749666666685</v>
      </c>
      <c r="C82" s="38">
        <f>+E82+G82+I82+K82+M82+B82+O82</f>
        <v>169224.33299999998</v>
      </c>
      <c r="D82" s="38">
        <f>+F82+H82+J82+L82+N82+P82</f>
        <v>169224.33299999998</v>
      </c>
      <c r="E82" s="38">
        <v>85323</v>
      </c>
      <c r="F82" s="38">
        <v>95238</v>
      </c>
      <c r="G82" s="38">
        <v>6487</v>
      </c>
      <c r="H82" s="38">
        <v>43423.332999999999</v>
      </c>
      <c r="I82" s="38">
        <v>2297</v>
      </c>
      <c r="J82" s="38">
        <v>9800</v>
      </c>
      <c r="K82" s="38">
        <v>60</v>
      </c>
      <c r="L82" s="38">
        <v>1300</v>
      </c>
      <c r="M82" s="38">
        <v>4176</v>
      </c>
      <c r="N82" s="38">
        <v>8463</v>
      </c>
      <c r="O82" s="38">
        <v>8776.5833333332994</v>
      </c>
      <c r="P82" s="38">
        <v>11000</v>
      </c>
    </row>
    <row r="83" spans="1:16" ht="20.25" customHeight="1">
      <c r="A83" s="112" t="s">
        <v>6</v>
      </c>
      <c r="B83" s="38">
        <v>92420.749666666685</v>
      </c>
      <c r="C83" s="38">
        <f t="shared" ref="C83:C93" si="28">+E83+G83+I83+K83+M83+B83+O83</f>
        <v>171282.33299999998</v>
      </c>
      <c r="D83" s="38">
        <f t="shared" ref="D83:D93" si="29">+F83+H83+J83+L83+N83+P83</f>
        <v>171282.33299999998</v>
      </c>
      <c r="E83" s="38">
        <v>57665</v>
      </c>
      <c r="F83" s="38">
        <v>95238</v>
      </c>
      <c r="G83" s="38">
        <v>7689</v>
      </c>
      <c r="H83" s="38">
        <v>43723.332999999999</v>
      </c>
      <c r="I83" s="38">
        <v>2658</v>
      </c>
      <c r="J83" s="38">
        <v>9550</v>
      </c>
      <c r="K83" s="38">
        <v>61</v>
      </c>
      <c r="L83" s="38">
        <v>1300</v>
      </c>
      <c r="M83" s="38">
        <v>2012</v>
      </c>
      <c r="N83" s="38">
        <v>9471</v>
      </c>
      <c r="O83" s="38">
        <v>8776.5833333332994</v>
      </c>
      <c r="P83" s="38">
        <v>12000</v>
      </c>
    </row>
    <row r="84" spans="1:16" ht="20.25" customHeight="1">
      <c r="A84" s="112" t="s">
        <v>7</v>
      </c>
      <c r="B84" s="38">
        <v>103784.74966666668</v>
      </c>
      <c r="C84" s="38">
        <f t="shared" si="28"/>
        <v>171782.33299999998</v>
      </c>
      <c r="D84" s="38">
        <f t="shared" si="29"/>
        <v>171782.33299999998</v>
      </c>
      <c r="E84" s="38">
        <v>47665</v>
      </c>
      <c r="F84" s="38">
        <v>95238</v>
      </c>
      <c r="G84" s="38">
        <v>7159</v>
      </c>
      <c r="H84" s="38">
        <v>43723.332999999999</v>
      </c>
      <c r="I84" s="38">
        <v>2305</v>
      </c>
      <c r="J84" s="38">
        <v>9550</v>
      </c>
      <c r="K84" s="38">
        <v>80</v>
      </c>
      <c r="L84" s="38">
        <v>1300</v>
      </c>
      <c r="M84" s="38">
        <v>2012</v>
      </c>
      <c r="N84" s="38">
        <v>9471</v>
      </c>
      <c r="O84" s="38">
        <v>8776.5833333332994</v>
      </c>
      <c r="P84" s="38">
        <v>12500</v>
      </c>
    </row>
    <row r="85" spans="1:16" ht="20.25" customHeight="1">
      <c r="A85" s="112" t="s">
        <v>8</v>
      </c>
      <c r="B85" s="38">
        <v>53012.749666666685</v>
      </c>
      <c r="C85" s="38">
        <f t="shared" si="28"/>
        <v>171332.33299999998</v>
      </c>
      <c r="D85" s="38">
        <f t="shared" si="29"/>
        <v>171332.33299999998</v>
      </c>
      <c r="E85" s="38">
        <v>95330</v>
      </c>
      <c r="F85" s="38">
        <v>95238</v>
      </c>
      <c r="G85" s="38">
        <v>8600</v>
      </c>
      <c r="H85" s="38">
        <v>43023.332999999999</v>
      </c>
      <c r="I85" s="38">
        <v>2597</v>
      </c>
      <c r="J85" s="38">
        <v>9550</v>
      </c>
      <c r="K85" s="38">
        <v>89</v>
      </c>
      <c r="L85" s="38">
        <v>1300</v>
      </c>
      <c r="M85" s="38">
        <v>2927</v>
      </c>
      <c r="N85" s="38">
        <v>10221</v>
      </c>
      <c r="O85" s="38">
        <v>8776.5833333332994</v>
      </c>
      <c r="P85" s="38">
        <v>12000</v>
      </c>
    </row>
    <row r="86" spans="1:16" ht="20.25" customHeight="1">
      <c r="A86" s="112" t="s">
        <v>9</v>
      </c>
      <c r="B86" s="38">
        <v>101383.74966666668</v>
      </c>
      <c r="C86" s="38">
        <f t="shared" si="28"/>
        <v>171014.33299999998</v>
      </c>
      <c r="D86" s="38">
        <f t="shared" si="29"/>
        <v>171014.33299999998</v>
      </c>
      <c r="E86" s="38">
        <v>47665</v>
      </c>
      <c r="F86" s="38">
        <v>95238</v>
      </c>
      <c r="G86" s="38">
        <v>8600</v>
      </c>
      <c r="H86" s="38">
        <v>43055.332999999999</v>
      </c>
      <c r="I86" s="38">
        <v>2297</v>
      </c>
      <c r="J86" s="38">
        <v>8950</v>
      </c>
      <c r="K86" s="38">
        <v>80</v>
      </c>
      <c r="L86" s="38">
        <v>1300</v>
      </c>
      <c r="M86" s="38">
        <v>2212</v>
      </c>
      <c r="N86" s="38">
        <v>9471</v>
      </c>
      <c r="O86" s="38">
        <v>8776.5833333332994</v>
      </c>
      <c r="P86" s="38">
        <v>13000</v>
      </c>
    </row>
    <row r="87" spans="1:16" ht="20.25" customHeight="1">
      <c r="A87" s="112" t="s">
        <v>10</v>
      </c>
      <c r="B87" s="38">
        <v>106082.74966666668</v>
      </c>
      <c r="C87" s="38">
        <f t="shared" si="28"/>
        <v>174085.33299999998</v>
      </c>
      <c r="D87" s="38">
        <f t="shared" si="29"/>
        <v>174085.33299999998</v>
      </c>
      <c r="E87" s="38">
        <v>47665</v>
      </c>
      <c r="F87" s="38">
        <v>95238</v>
      </c>
      <c r="G87" s="38">
        <v>7159</v>
      </c>
      <c r="H87" s="38">
        <v>44344.332999999999</v>
      </c>
      <c r="I87" s="38">
        <v>2305</v>
      </c>
      <c r="J87" s="38">
        <v>8950</v>
      </c>
      <c r="K87" s="38">
        <v>85</v>
      </c>
      <c r="L87" s="38">
        <v>1300</v>
      </c>
      <c r="M87" s="38">
        <v>2012</v>
      </c>
      <c r="N87" s="38">
        <v>10221</v>
      </c>
      <c r="O87" s="38">
        <v>8776.5833333332994</v>
      </c>
      <c r="P87" s="38">
        <v>14032</v>
      </c>
    </row>
    <row r="88" spans="1:16" ht="20.25" customHeight="1">
      <c r="A88" s="112" t="s">
        <v>11</v>
      </c>
      <c r="B88" s="38">
        <v>68600.749666666685</v>
      </c>
      <c r="C88" s="38">
        <f t="shared" si="28"/>
        <v>178382.33299999998</v>
      </c>
      <c r="D88" s="38">
        <f t="shared" si="29"/>
        <v>178382.33299999998</v>
      </c>
      <c r="E88" s="38">
        <v>95330</v>
      </c>
      <c r="F88" s="38">
        <v>95238</v>
      </c>
      <c r="G88" s="38">
        <v>0</v>
      </c>
      <c r="H88" s="38">
        <v>43423.332999999999</v>
      </c>
      <c r="I88" s="38">
        <v>2658</v>
      </c>
      <c r="J88" s="38">
        <v>8950</v>
      </c>
      <c r="K88" s="38">
        <v>90</v>
      </c>
      <c r="L88" s="38">
        <v>1300</v>
      </c>
      <c r="M88" s="38">
        <v>2927</v>
      </c>
      <c r="N88" s="38">
        <v>9471</v>
      </c>
      <c r="O88" s="38">
        <v>8776.5833333332994</v>
      </c>
      <c r="P88" s="38">
        <v>20000</v>
      </c>
    </row>
    <row r="89" spans="1:16" ht="20.25" customHeight="1">
      <c r="A89" s="112" t="s">
        <v>12</v>
      </c>
      <c r="B89" s="38">
        <v>107571.74966666668</v>
      </c>
      <c r="C89" s="38">
        <f t="shared" si="28"/>
        <v>174703.33299999998</v>
      </c>
      <c r="D89" s="38">
        <f t="shared" si="29"/>
        <v>174703.33299999998</v>
      </c>
      <c r="E89" s="38">
        <v>47665</v>
      </c>
      <c r="F89" s="38">
        <v>95238</v>
      </c>
      <c r="G89" s="38">
        <v>7800</v>
      </c>
      <c r="H89" s="38">
        <v>44144.332999999999</v>
      </c>
      <c r="I89" s="38">
        <v>788</v>
      </c>
      <c r="J89" s="38">
        <v>8800</v>
      </c>
      <c r="K89" s="38">
        <v>90</v>
      </c>
      <c r="L89" s="38">
        <v>1300</v>
      </c>
      <c r="M89" s="38">
        <v>2012</v>
      </c>
      <c r="N89" s="38">
        <v>10221</v>
      </c>
      <c r="O89" s="38">
        <v>8776.5833333332994</v>
      </c>
      <c r="P89" s="38">
        <v>15000</v>
      </c>
    </row>
    <row r="90" spans="1:16" ht="20.25" customHeight="1">
      <c r="A90" s="112" t="s">
        <v>13</v>
      </c>
      <c r="B90" s="38">
        <v>113364.74966666668</v>
      </c>
      <c r="C90" s="38">
        <f t="shared" si="28"/>
        <v>182013.33299999998</v>
      </c>
      <c r="D90" s="38">
        <f t="shared" si="29"/>
        <v>182013.33299999998</v>
      </c>
      <c r="E90" s="38">
        <v>47665</v>
      </c>
      <c r="F90" s="38">
        <v>95238</v>
      </c>
      <c r="G90" s="38">
        <v>7806</v>
      </c>
      <c r="H90" s="38">
        <v>43054.332999999999</v>
      </c>
      <c r="I90" s="38">
        <v>2297</v>
      </c>
      <c r="J90" s="38">
        <v>8950</v>
      </c>
      <c r="K90" s="38">
        <v>92</v>
      </c>
      <c r="L90" s="38">
        <v>1300</v>
      </c>
      <c r="M90" s="38">
        <v>2012</v>
      </c>
      <c r="N90" s="38">
        <v>9471</v>
      </c>
      <c r="O90" s="38">
        <v>8776.5833333332994</v>
      </c>
      <c r="P90" s="38">
        <v>24000</v>
      </c>
    </row>
    <row r="91" spans="1:16" ht="20.25" customHeight="1">
      <c r="A91" s="112" t="s">
        <v>14</v>
      </c>
      <c r="B91" s="38">
        <v>54997.749666666685</v>
      </c>
      <c r="C91" s="38">
        <f t="shared" si="28"/>
        <v>173613.33299999998</v>
      </c>
      <c r="D91" s="38">
        <f t="shared" si="29"/>
        <v>173613.33299999998</v>
      </c>
      <c r="E91" s="38">
        <v>95330</v>
      </c>
      <c r="F91" s="38">
        <v>95238</v>
      </c>
      <c r="G91" s="38">
        <v>9200</v>
      </c>
      <c r="H91" s="38">
        <v>43054.332999999999</v>
      </c>
      <c r="I91" s="38">
        <v>2297</v>
      </c>
      <c r="J91" s="38">
        <v>9550</v>
      </c>
      <c r="K91" s="38">
        <v>85</v>
      </c>
      <c r="L91" s="38">
        <v>1300</v>
      </c>
      <c r="M91" s="38">
        <v>2927</v>
      </c>
      <c r="N91" s="38">
        <v>9471</v>
      </c>
      <c r="O91" s="38">
        <v>8776.5833333332994</v>
      </c>
      <c r="P91" s="38">
        <v>15000</v>
      </c>
    </row>
    <row r="92" spans="1:16" ht="20.25" customHeight="1">
      <c r="A92" s="112" t="s">
        <v>15</v>
      </c>
      <c r="B92" s="38">
        <v>102132.74966666668</v>
      </c>
      <c r="C92" s="38">
        <f t="shared" si="28"/>
        <v>172366.33299999998</v>
      </c>
      <c r="D92" s="38">
        <f t="shared" si="29"/>
        <v>172366.33299999998</v>
      </c>
      <c r="E92" s="38">
        <v>47665</v>
      </c>
      <c r="F92" s="38">
        <v>95238</v>
      </c>
      <c r="G92" s="38">
        <v>9200</v>
      </c>
      <c r="H92" s="38">
        <v>43057.332999999999</v>
      </c>
      <c r="I92" s="38">
        <v>2297</v>
      </c>
      <c r="J92" s="38">
        <v>9550</v>
      </c>
      <c r="K92" s="38">
        <v>83</v>
      </c>
      <c r="L92" s="38">
        <v>1300</v>
      </c>
      <c r="M92" s="38">
        <v>2212</v>
      </c>
      <c r="N92" s="38">
        <v>10221</v>
      </c>
      <c r="O92" s="38">
        <v>8776.5833333332994</v>
      </c>
      <c r="P92" s="38">
        <v>13000</v>
      </c>
    </row>
    <row r="93" spans="1:16" ht="20.25" customHeight="1">
      <c r="A93" s="112" t="s">
        <v>16</v>
      </c>
      <c r="B93" s="38">
        <v>109731.74966666668</v>
      </c>
      <c r="C93" s="38">
        <f t="shared" si="28"/>
        <v>178666.33299999998</v>
      </c>
      <c r="D93" s="38">
        <f t="shared" si="29"/>
        <v>178666.33299999998</v>
      </c>
      <c r="E93" s="38">
        <v>47665</v>
      </c>
      <c r="F93" s="38">
        <v>95238</v>
      </c>
      <c r="G93" s="38">
        <v>7195</v>
      </c>
      <c r="H93" s="38">
        <v>43054.332999999999</v>
      </c>
      <c r="I93" s="38">
        <v>2100</v>
      </c>
      <c r="J93" s="38">
        <v>7600</v>
      </c>
      <c r="K93" s="38">
        <v>85</v>
      </c>
      <c r="L93" s="38">
        <v>1295</v>
      </c>
      <c r="M93" s="38">
        <v>3113</v>
      </c>
      <c r="N93" s="38">
        <v>9479</v>
      </c>
      <c r="O93" s="38">
        <v>8776.5833333332994</v>
      </c>
      <c r="P93" s="38">
        <v>22000</v>
      </c>
    </row>
    <row r="94" spans="1:16" ht="20.25" customHeight="1">
      <c r="A94" s="9" t="s">
        <v>17</v>
      </c>
      <c r="B94" s="48">
        <f>SUM(B82:B93)</f>
        <v>1075188.9960000003</v>
      </c>
      <c r="C94" s="48">
        <f>SUM(C82:C93)</f>
        <v>2088465.9960000003</v>
      </c>
      <c r="D94" s="48">
        <f>SUM(D82:D93)</f>
        <v>2088465.9960000003</v>
      </c>
      <c r="E94" s="48">
        <f>SUM(E82:E93)</f>
        <v>762633</v>
      </c>
      <c r="F94" s="48">
        <f>SUM(F82:F93)</f>
        <v>1142856</v>
      </c>
      <c r="G94" s="48">
        <f t="shared" ref="G94:N94" si="30">SUM(G82:G93)</f>
        <v>86895</v>
      </c>
      <c r="H94" s="48">
        <f t="shared" si="30"/>
        <v>521080.99599999987</v>
      </c>
      <c r="I94" s="48">
        <f t="shared" si="30"/>
        <v>26896</v>
      </c>
      <c r="J94" s="48">
        <f t="shared" si="30"/>
        <v>109750</v>
      </c>
      <c r="K94" s="48">
        <f t="shared" si="30"/>
        <v>980</v>
      </c>
      <c r="L94" s="48">
        <f t="shared" si="30"/>
        <v>15595</v>
      </c>
      <c r="M94" s="48">
        <f t="shared" si="30"/>
        <v>30554</v>
      </c>
      <c r="N94" s="48">
        <f t="shared" si="30"/>
        <v>115652</v>
      </c>
      <c r="O94" s="48">
        <f t="shared" ref="O94:P94" si="31">SUM(O82:O93)</f>
        <v>105318.99999999959</v>
      </c>
      <c r="P94" s="48">
        <f t="shared" si="31"/>
        <v>183532</v>
      </c>
    </row>
    <row r="96" spans="1:16">
      <c r="O96" s="79"/>
    </row>
    <row r="97" spans="3:3">
      <c r="C97" s="79"/>
    </row>
  </sheetData>
  <mergeCells count="37">
    <mergeCell ref="O79:P79"/>
    <mergeCell ref="O80:P80"/>
    <mergeCell ref="A4:I4"/>
    <mergeCell ref="A7:A8"/>
    <mergeCell ref="B7:C7"/>
    <mergeCell ref="D7:E7"/>
    <mergeCell ref="F7:G7"/>
    <mergeCell ref="H7:I7"/>
    <mergeCell ref="J7:K7"/>
    <mergeCell ref="A77:P77"/>
    <mergeCell ref="A29:I29"/>
    <mergeCell ref="A32:A33"/>
    <mergeCell ref="B32:C32"/>
    <mergeCell ref="F32:G32"/>
    <mergeCell ref="H32:I32"/>
    <mergeCell ref="D32:E32"/>
    <mergeCell ref="J32:K32"/>
    <mergeCell ref="J57:K57"/>
    <mergeCell ref="E79:F79"/>
    <mergeCell ref="G79:H79"/>
    <mergeCell ref="I79:J79"/>
    <mergeCell ref="K79:L79"/>
    <mergeCell ref="A55:I55"/>
    <mergeCell ref="A57:A58"/>
    <mergeCell ref="B57:C57"/>
    <mergeCell ref="F57:G57"/>
    <mergeCell ref="H57:I57"/>
    <mergeCell ref="D57:E57"/>
    <mergeCell ref="M79:N79"/>
    <mergeCell ref="A80:A81"/>
    <mergeCell ref="C80:D80"/>
    <mergeCell ref="E80:F80"/>
    <mergeCell ref="G80:H80"/>
    <mergeCell ref="I80:J80"/>
    <mergeCell ref="K80:L80"/>
    <mergeCell ref="M80:N80"/>
    <mergeCell ref="B79:D79"/>
  </mergeCells>
  <phoneticPr fontId="0" type="noConversion"/>
  <printOptions horizontalCentered="1"/>
  <pageMargins left="0.68" right="0.59055118110236227" top="0.39370078740157483" bottom="0.47244094488188981" header="0.23622047244094491" footer="0.31496062992125984"/>
  <pageSetup paperSize="9" scale="65" orientation="landscape" horizontalDpi="4294967292" r:id="rId1"/>
  <headerFooter alignWithMargins="0">
    <oddFooter>&amp;LVeresegyház, 2013. Február 07.</odd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C54"/>
  <sheetViews>
    <sheetView zoomScaleNormal="100" workbookViewId="0">
      <selection activeCell="A16" sqref="A16:A21"/>
    </sheetView>
  </sheetViews>
  <sheetFormatPr defaultRowHeight="12.75"/>
  <cols>
    <col min="1" max="1" width="4.42578125" customWidth="1"/>
    <col min="2" max="2" width="63.28515625" customWidth="1"/>
    <col min="3" max="3" width="23.42578125" customWidth="1"/>
  </cols>
  <sheetData>
    <row r="1" spans="2:3">
      <c r="B1" s="6"/>
      <c r="C1" s="3" t="s">
        <v>419</v>
      </c>
    </row>
    <row r="3" spans="2:3">
      <c r="B3" s="703" t="s">
        <v>25</v>
      </c>
      <c r="C3" s="703"/>
    </row>
    <row r="4" spans="2:3">
      <c r="B4" s="552" t="s">
        <v>43</v>
      </c>
      <c r="C4" s="704"/>
    </row>
    <row r="5" spans="2:3">
      <c r="B5" s="5"/>
      <c r="C5" s="4"/>
    </row>
    <row r="7" spans="2:3">
      <c r="C7" s="3" t="s">
        <v>26</v>
      </c>
    </row>
    <row r="8" spans="2:3" ht="24.75" customHeight="1">
      <c r="B8" s="13" t="s">
        <v>27</v>
      </c>
      <c r="C8" s="14" t="s">
        <v>28</v>
      </c>
    </row>
    <row r="9" spans="2:3" ht="13.5" customHeight="1">
      <c r="B9" s="705" t="s">
        <v>48</v>
      </c>
      <c r="C9" s="708">
        <v>391</v>
      </c>
    </row>
    <row r="10" spans="2:3" ht="13.5" customHeight="1">
      <c r="B10" s="706"/>
      <c r="C10" s="709"/>
    </row>
    <row r="11" spans="2:3" ht="13.5" customHeight="1">
      <c r="B11" s="705" t="s">
        <v>49</v>
      </c>
      <c r="C11" s="565"/>
    </row>
    <row r="12" spans="2:3" ht="13.5" customHeight="1">
      <c r="B12" s="707"/>
      <c r="C12" s="565"/>
    </row>
    <row r="13" spans="2:3" ht="13.5" customHeight="1">
      <c r="B13" s="18" t="s">
        <v>29</v>
      </c>
      <c r="C13" s="18"/>
    </row>
    <row r="14" spans="2:3" ht="13.5" customHeight="1">
      <c r="B14" s="19" t="s">
        <v>1</v>
      </c>
      <c r="C14" s="18"/>
    </row>
    <row r="15" spans="2:3" ht="13.5" customHeight="1">
      <c r="B15" s="19" t="s">
        <v>30</v>
      </c>
      <c r="C15" s="18"/>
    </row>
    <row r="16" spans="2:3" ht="13.5" customHeight="1">
      <c r="B16" s="19" t="s">
        <v>31</v>
      </c>
      <c r="C16" s="18"/>
    </row>
    <row r="17" spans="2:3" ht="13.5" customHeight="1">
      <c r="B17" s="19" t="s">
        <v>32</v>
      </c>
      <c r="C17" s="18"/>
    </row>
    <row r="18" spans="2:3" ht="13.5" customHeight="1">
      <c r="B18" s="19" t="s">
        <v>33</v>
      </c>
      <c r="C18" s="18"/>
    </row>
    <row r="19" spans="2:3" ht="13.5" customHeight="1">
      <c r="B19" s="19" t="s">
        <v>34</v>
      </c>
      <c r="C19" s="18"/>
    </row>
    <row r="20" spans="2:3" ht="13.5" customHeight="1">
      <c r="B20" s="19" t="s">
        <v>35</v>
      </c>
      <c r="C20" s="18"/>
    </row>
    <row r="21" spans="2:3" ht="13.5" customHeight="1">
      <c r="B21" s="20" t="s">
        <v>36</v>
      </c>
      <c r="C21" s="18"/>
    </row>
    <row r="22" spans="2:3" ht="13.5" customHeight="1">
      <c r="B22" s="20" t="s">
        <v>42</v>
      </c>
      <c r="C22" s="18"/>
    </row>
    <row r="23" spans="2:3" ht="13.5" customHeight="1">
      <c r="B23" s="17" t="s">
        <v>41</v>
      </c>
      <c r="C23" s="38">
        <v>7867</v>
      </c>
    </row>
    <row r="24" spans="2:3" ht="13.5" customHeight="1">
      <c r="B24" s="18" t="s">
        <v>37</v>
      </c>
      <c r="C24" s="18"/>
    </row>
    <row r="25" spans="2:3" ht="13.5" customHeight="1">
      <c r="B25" s="19" t="s">
        <v>1</v>
      </c>
      <c r="C25" s="18"/>
    </row>
    <row r="26" spans="2:3" ht="13.5" customHeight="1">
      <c r="B26" s="19" t="s">
        <v>30</v>
      </c>
      <c r="C26" s="18"/>
    </row>
    <row r="27" spans="2:3" ht="13.5" customHeight="1">
      <c r="B27" s="19" t="s">
        <v>31</v>
      </c>
      <c r="C27" s="18"/>
    </row>
    <row r="28" spans="2:3" ht="13.5" customHeight="1">
      <c r="B28" s="19" t="s">
        <v>32</v>
      </c>
      <c r="C28" s="18"/>
    </row>
    <row r="29" spans="2:3" ht="13.5" customHeight="1">
      <c r="B29" s="19" t="s">
        <v>33</v>
      </c>
      <c r="C29" s="18"/>
    </row>
    <row r="30" spans="2:3" ht="13.5" customHeight="1">
      <c r="B30" s="19" t="s">
        <v>34</v>
      </c>
      <c r="C30" s="18"/>
    </row>
    <row r="31" spans="2:3" ht="13.5" customHeight="1">
      <c r="B31" s="19" t="s">
        <v>35</v>
      </c>
      <c r="C31" s="18"/>
    </row>
    <row r="32" spans="2:3" ht="13.5" customHeight="1">
      <c r="B32" s="20" t="s">
        <v>36</v>
      </c>
      <c r="C32" s="18"/>
    </row>
    <row r="33" spans="1:3" ht="13.5" customHeight="1">
      <c r="B33" s="20" t="s">
        <v>42</v>
      </c>
      <c r="C33" s="18"/>
    </row>
    <row r="34" spans="1:3" ht="13.5" customHeight="1">
      <c r="B34" s="17" t="s">
        <v>39</v>
      </c>
      <c r="C34" s="38">
        <v>2865</v>
      </c>
    </row>
    <row r="35" spans="1:3" ht="13.5" customHeight="1">
      <c r="B35" s="15" t="s">
        <v>44</v>
      </c>
      <c r="C35" s="38">
        <v>29802</v>
      </c>
    </row>
    <row r="36" spans="1:3" ht="13.5" customHeight="1">
      <c r="B36" s="15" t="s">
        <v>45</v>
      </c>
      <c r="C36" s="38">
        <v>52516</v>
      </c>
    </row>
    <row r="37" spans="1:3" ht="13.5" customHeight="1">
      <c r="B37" s="15" t="s">
        <v>38</v>
      </c>
      <c r="C37" s="18"/>
    </row>
    <row r="38" spans="1:3" ht="15" customHeight="1">
      <c r="B38" s="9" t="s">
        <v>40</v>
      </c>
      <c r="C38" s="48">
        <f>C9+C11+C13+C23+C24+C34+C35+C36+C37</f>
        <v>93441</v>
      </c>
    </row>
    <row r="40" spans="1:3">
      <c r="B40" s="7" t="s">
        <v>46</v>
      </c>
    </row>
    <row r="42" spans="1:3">
      <c r="A42" s="3">
        <v>1</v>
      </c>
      <c r="B42" s="7" t="s">
        <v>231</v>
      </c>
    </row>
    <row r="44" spans="1:3">
      <c r="A44" s="3">
        <v>13</v>
      </c>
      <c r="B44" s="80" t="s">
        <v>232</v>
      </c>
    </row>
    <row r="45" spans="1:3">
      <c r="A45" s="3"/>
      <c r="B45" s="80"/>
    </row>
    <row r="46" spans="1:3">
      <c r="A46" s="3">
        <v>24</v>
      </c>
      <c r="B46" s="80" t="s">
        <v>235</v>
      </c>
    </row>
    <row r="47" spans="1:3">
      <c r="A47" s="3"/>
      <c r="B47" s="80" t="s">
        <v>236</v>
      </c>
    </row>
    <row r="48" spans="1:3">
      <c r="A48" s="3"/>
      <c r="B48" s="80" t="s">
        <v>237</v>
      </c>
    </row>
    <row r="49" spans="1:2">
      <c r="A49" s="3"/>
      <c r="B49" s="80" t="s">
        <v>238</v>
      </c>
    </row>
    <row r="50" spans="1:2">
      <c r="A50" s="3"/>
      <c r="B50" s="80" t="s">
        <v>239</v>
      </c>
    </row>
    <row r="51" spans="1:2">
      <c r="A51" s="3"/>
      <c r="B51" s="80"/>
    </row>
    <row r="52" spans="1:2">
      <c r="A52" s="3">
        <v>25</v>
      </c>
      <c r="B52" t="s">
        <v>233</v>
      </c>
    </row>
    <row r="53" spans="1:2">
      <c r="A53" s="3"/>
    </row>
    <row r="54" spans="1:2">
      <c r="A54" s="3">
        <v>26</v>
      </c>
      <c r="B54" t="s">
        <v>234</v>
      </c>
    </row>
  </sheetData>
  <mergeCells count="6">
    <mergeCell ref="B3:C3"/>
    <mergeCell ref="B4:C4"/>
    <mergeCell ref="B9:B10"/>
    <mergeCell ref="B11:B12"/>
    <mergeCell ref="C11:C12"/>
    <mergeCell ref="C9:C10"/>
  </mergeCells>
  <phoneticPr fontId="0" type="noConversion"/>
  <printOptions horizontalCentered="1"/>
  <pageMargins left="0.19685039370078741" right="0" top="0.19685039370078741" bottom="0.19685039370078741" header="0.11811023622047245" footer="0"/>
  <pageSetup paperSize="9" orientation="portrait" horizontalDpi="4294967292" r:id="rId1"/>
  <headerFooter alignWithMargins="0">
    <oddHeader>&amp;LVeresegyház Város Önkormányzat</oddHeader>
    <oddFooter>&amp;LVeresegyház, 2013. Február 07.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L23"/>
  <sheetViews>
    <sheetView workbookViewId="0">
      <selection activeCell="A2" sqref="A2:L2"/>
    </sheetView>
  </sheetViews>
  <sheetFormatPr defaultRowHeight="11.25"/>
  <cols>
    <col min="1" max="3" width="9.140625" style="198"/>
    <col min="4" max="4" width="12" style="198" customWidth="1"/>
    <col min="5" max="5" width="11.85546875" style="201" customWidth="1"/>
    <col min="6" max="6" width="11.7109375" style="201" customWidth="1"/>
    <col min="7" max="7" width="11.5703125" style="201" customWidth="1"/>
    <col min="8" max="9" width="9.85546875" style="201" customWidth="1"/>
    <col min="10" max="10" width="12.42578125" style="201" customWidth="1"/>
    <col min="11" max="11" width="13.28515625" style="201" customWidth="1"/>
    <col min="12" max="259" width="9.140625" style="198"/>
    <col min="260" max="260" width="12" style="198" customWidth="1"/>
    <col min="261" max="261" width="11.85546875" style="198" customWidth="1"/>
    <col min="262" max="262" width="11.7109375" style="198" customWidth="1"/>
    <col min="263" max="263" width="11.5703125" style="198" customWidth="1"/>
    <col min="264" max="265" width="9.85546875" style="198" customWidth="1"/>
    <col min="266" max="266" width="12.42578125" style="198" customWidth="1"/>
    <col min="267" max="267" width="13.28515625" style="198" customWidth="1"/>
    <col min="268" max="515" width="9.140625" style="198"/>
    <col min="516" max="516" width="12" style="198" customWidth="1"/>
    <col min="517" max="517" width="11.85546875" style="198" customWidth="1"/>
    <col min="518" max="518" width="11.7109375" style="198" customWidth="1"/>
    <col min="519" max="519" width="11.5703125" style="198" customWidth="1"/>
    <col min="520" max="521" width="9.85546875" style="198" customWidth="1"/>
    <col min="522" max="522" width="12.42578125" style="198" customWidth="1"/>
    <col min="523" max="523" width="13.28515625" style="198" customWidth="1"/>
    <col min="524" max="771" width="9.140625" style="198"/>
    <col min="772" max="772" width="12" style="198" customWidth="1"/>
    <col min="773" max="773" width="11.85546875" style="198" customWidth="1"/>
    <col min="774" max="774" width="11.7109375" style="198" customWidth="1"/>
    <col min="775" max="775" width="11.5703125" style="198" customWidth="1"/>
    <col min="776" max="777" width="9.85546875" style="198" customWidth="1"/>
    <col min="778" max="778" width="12.42578125" style="198" customWidth="1"/>
    <col min="779" max="779" width="13.28515625" style="198" customWidth="1"/>
    <col min="780" max="1027" width="9.140625" style="198"/>
    <col min="1028" max="1028" width="12" style="198" customWidth="1"/>
    <col min="1029" max="1029" width="11.85546875" style="198" customWidth="1"/>
    <col min="1030" max="1030" width="11.7109375" style="198" customWidth="1"/>
    <col min="1031" max="1031" width="11.5703125" style="198" customWidth="1"/>
    <col min="1032" max="1033" width="9.85546875" style="198" customWidth="1"/>
    <col min="1034" max="1034" width="12.42578125" style="198" customWidth="1"/>
    <col min="1035" max="1035" width="13.28515625" style="198" customWidth="1"/>
    <col min="1036" max="1283" width="9.140625" style="198"/>
    <col min="1284" max="1284" width="12" style="198" customWidth="1"/>
    <col min="1285" max="1285" width="11.85546875" style="198" customWidth="1"/>
    <col min="1286" max="1286" width="11.7109375" style="198" customWidth="1"/>
    <col min="1287" max="1287" width="11.5703125" style="198" customWidth="1"/>
    <col min="1288" max="1289" width="9.85546875" style="198" customWidth="1"/>
    <col min="1290" max="1290" width="12.42578125" style="198" customWidth="1"/>
    <col min="1291" max="1291" width="13.28515625" style="198" customWidth="1"/>
    <col min="1292" max="1539" width="9.140625" style="198"/>
    <col min="1540" max="1540" width="12" style="198" customWidth="1"/>
    <col min="1541" max="1541" width="11.85546875" style="198" customWidth="1"/>
    <col min="1542" max="1542" width="11.7109375" style="198" customWidth="1"/>
    <col min="1543" max="1543" width="11.5703125" style="198" customWidth="1"/>
    <col min="1544" max="1545" width="9.85546875" style="198" customWidth="1"/>
    <col min="1546" max="1546" width="12.42578125" style="198" customWidth="1"/>
    <col min="1547" max="1547" width="13.28515625" style="198" customWidth="1"/>
    <col min="1548" max="1795" width="9.140625" style="198"/>
    <col min="1796" max="1796" width="12" style="198" customWidth="1"/>
    <col min="1797" max="1797" width="11.85546875" style="198" customWidth="1"/>
    <col min="1798" max="1798" width="11.7109375" style="198" customWidth="1"/>
    <col min="1799" max="1799" width="11.5703125" style="198" customWidth="1"/>
    <col min="1800" max="1801" width="9.85546875" style="198" customWidth="1"/>
    <col min="1802" max="1802" width="12.42578125" style="198" customWidth="1"/>
    <col min="1803" max="1803" width="13.28515625" style="198" customWidth="1"/>
    <col min="1804" max="2051" width="9.140625" style="198"/>
    <col min="2052" max="2052" width="12" style="198" customWidth="1"/>
    <col min="2053" max="2053" width="11.85546875" style="198" customWidth="1"/>
    <col min="2054" max="2054" width="11.7109375" style="198" customWidth="1"/>
    <col min="2055" max="2055" width="11.5703125" style="198" customWidth="1"/>
    <col min="2056" max="2057" width="9.85546875" style="198" customWidth="1"/>
    <col min="2058" max="2058" width="12.42578125" style="198" customWidth="1"/>
    <col min="2059" max="2059" width="13.28515625" style="198" customWidth="1"/>
    <col min="2060" max="2307" width="9.140625" style="198"/>
    <col min="2308" max="2308" width="12" style="198" customWidth="1"/>
    <col min="2309" max="2309" width="11.85546875" style="198" customWidth="1"/>
    <col min="2310" max="2310" width="11.7109375" style="198" customWidth="1"/>
    <col min="2311" max="2311" width="11.5703125" style="198" customWidth="1"/>
    <col min="2312" max="2313" width="9.85546875" style="198" customWidth="1"/>
    <col min="2314" max="2314" width="12.42578125" style="198" customWidth="1"/>
    <col min="2315" max="2315" width="13.28515625" style="198" customWidth="1"/>
    <col min="2316" max="2563" width="9.140625" style="198"/>
    <col min="2564" max="2564" width="12" style="198" customWidth="1"/>
    <col min="2565" max="2565" width="11.85546875" style="198" customWidth="1"/>
    <col min="2566" max="2566" width="11.7109375" style="198" customWidth="1"/>
    <col min="2567" max="2567" width="11.5703125" style="198" customWidth="1"/>
    <col min="2568" max="2569" width="9.85546875" style="198" customWidth="1"/>
    <col min="2570" max="2570" width="12.42578125" style="198" customWidth="1"/>
    <col min="2571" max="2571" width="13.28515625" style="198" customWidth="1"/>
    <col min="2572" max="2819" width="9.140625" style="198"/>
    <col min="2820" max="2820" width="12" style="198" customWidth="1"/>
    <col min="2821" max="2821" width="11.85546875" style="198" customWidth="1"/>
    <col min="2822" max="2822" width="11.7109375" style="198" customWidth="1"/>
    <col min="2823" max="2823" width="11.5703125" style="198" customWidth="1"/>
    <col min="2824" max="2825" width="9.85546875" style="198" customWidth="1"/>
    <col min="2826" max="2826" width="12.42578125" style="198" customWidth="1"/>
    <col min="2827" max="2827" width="13.28515625" style="198" customWidth="1"/>
    <col min="2828" max="3075" width="9.140625" style="198"/>
    <col min="3076" max="3076" width="12" style="198" customWidth="1"/>
    <col min="3077" max="3077" width="11.85546875" style="198" customWidth="1"/>
    <col min="3078" max="3078" width="11.7109375" style="198" customWidth="1"/>
    <col min="3079" max="3079" width="11.5703125" style="198" customWidth="1"/>
    <col min="3080" max="3081" width="9.85546875" style="198" customWidth="1"/>
    <col min="3082" max="3082" width="12.42578125" style="198" customWidth="1"/>
    <col min="3083" max="3083" width="13.28515625" style="198" customWidth="1"/>
    <col min="3084" max="3331" width="9.140625" style="198"/>
    <col min="3332" max="3332" width="12" style="198" customWidth="1"/>
    <col min="3333" max="3333" width="11.85546875" style="198" customWidth="1"/>
    <col min="3334" max="3334" width="11.7109375" style="198" customWidth="1"/>
    <col min="3335" max="3335" width="11.5703125" style="198" customWidth="1"/>
    <col min="3336" max="3337" width="9.85546875" style="198" customWidth="1"/>
    <col min="3338" max="3338" width="12.42578125" style="198" customWidth="1"/>
    <col min="3339" max="3339" width="13.28515625" style="198" customWidth="1"/>
    <col min="3340" max="3587" width="9.140625" style="198"/>
    <col min="3588" max="3588" width="12" style="198" customWidth="1"/>
    <col min="3589" max="3589" width="11.85546875" style="198" customWidth="1"/>
    <col min="3590" max="3590" width="11.7109375" style="198" customWidth="1"/>
    <col min="3591" max="3591" width="11.5703125" style="198" customWidth="1"/>
    <col min="3592" max="3593" width="9.85546875" style="198" customWidth="1"/>
    <col min="3594" max="3594" width="12.42578125" style="198" customWidth="1"/>
    <col min="3595" max="3595" width="13.28515625" style="198" customWidth="1"/>
    <col min="3596" max="3843" width="9.140625" style="198"/>
    <col min="3844" max="3844" width="12" style="198" customWidth="1"/>
    <col min="3845" max="3845" width="11.85546875" style="198" customWidth="1"/>
    <col min="3846" max="3846" width="11.7109375" style="198" customWidth="1"/>
    <col min="3847" max="3847" width="11.5703125" style="198" customWidth="1"/>
    <col min="3848" max="3849" width="9.85546875" style="198" customWidth="1"/>
    <col min="3850" max="3850" width="12.42578125" style="198" customWidth="1"/>
    <col min="3851" max="3851" width="13.28515625" style="198" customWidth="1"/>
    <col min="3852" max="4099" width="9.140625" style="198"/>
    <col min="4100" max="4100" width="12" style="198" customWidth="1"/>
    <col min="4101" max="4101" width="11.85546875" style="198" customWidth="1"/>
    <col min="4102" max="4102" width="11.7109375" style="198" customWidth="1"/>
    <col min="4103" max="4103" width="11.5703125" style="198" customWidth="1"/>
    <col min="4104" max="4105" width="9.85546875" style="198" customWidth="1"/>
    <col min="4106" max="4106" width="12.42578125" style="198" customWidth="1"/>
    <col min="4107" max="4107" width="13.28515625" style="198" customWidth="1"/>
    <col min="4108" max="4355" width="9.140625" style="198"/>
    <col min="4356" max="4356" width="12" style="198" customWidth="1"/>
    <col min="4357" max="4357" width="11.85546875" style="198" customWidth="1"/>
    <col min="4358" max="4358" width="11.7109375" style="198" customWidth="1"/>
    <col min="4359" max="4359" width="11.5703125" style="198" customWidth="1"/>
    <col min="4360" max="4361" width="9.85546875" style="198" customWidth="1"/>
    <col min="4362" max="4362" width="12.42578125" style="198" customWidth="1"/>
    <col min="4363" max="4363" width="13.28515625" style="198" customWidth="1"/>
    <col min="4364" max="4611" width="9.140625" style="198"/>
    <col min="4612" max="4612" width="12" style="198" customWidth="1"/>
    <col min="4613" max="4613" width="11.85546875" style="198" customWidth="1"/>
    <col min="4614" max="4614" width="11.7109375" style="198" customWidth="1"/>
    <col min="4615" max="4615" width="11.5703125" style="198" customWidth="1"/>
    <col min="4616" max="4617" width="9.85546875" style="198" customWidth="1"/>
    <col min="4618" max="4618" width="12.42578125" style="198" customWidth="1"/>
    <col min="4619" max="4619" width="13.28515625" style="198" customWidth="1"/>
    <col min="4620" max="4867" width="9.140625" style="198"/>
    <col min="4868" max="4868" width="12" style="198" customWidth="1"/>
    <col min="4869" max="4869" width="11.85546875" style="198" customWidth="1"/>
    <col min="4870" max="4870" width="11.7109375" style="198" customWidth="1"/>
    <col min="4871" max="4871" width="11.5703125" style="198" customWidth="1"/>
    <col min="4872" max="4873" width="9.85546875" style="198" customWidth="1"/>
    <col min="4874" max="4874" width="12.42578125" style="198" customWidth="1"/>
    <col min="4875" max="4875" width="13.28515625" style="198" customWidth="1"/>
    <col min="4876" max="5123" width="9.140625" style="198"/>
    <col min="5124" max="5124" width="12" style="198" customWidth="1"/>
    <col min="5125" max="5125" width="11.85546875" style="198" customWidth="1"/>
    <col min="5126" max="5126" width="11.7109375" style="198" customWidth="1"/>
    <col min="5127" max="5127" width="11.5703125" style="198" customWidth="1"/>
    <col min="5128" max="5129" width="9.85546875" style="198" customWidth="1"/>
    <col min="5130" max="5130" width="12.42578125" style="198" customWidth="1"/>
    <col min="5131" max="5131" width="13.28515625" style="198" customWidth="1"/>
    <col min="5132" max="5379" width="9.140625" style="198"/>
    <col min="5380" max="5380" width="12" style="198" customWidth="1"/>
    <col min="5381" max="5381" width="11.85546875" style="198" customWidth="1"/>
    <col min="5382" max="5382" width="11.7109375" style="198" customWidth="1"/>
    <col min="5383" max="5383" width="11.5703125" style="198" customWidth="1"/>
    <col min="5384" max="5385" width="9.85546875" style="198" customWidth="1"/>
    <col min="5386" max="5386" width="12.42578125" style="198" customWidth="1"/>
    <col min="5387" max="5387" width="13.28515625" style="198" customWidth="1"/>
    <col min="5388" max="5635" width="9.140625" style="198"/>
    <col min="5636" max="5636" width="12" style="198" customWidth="1"/>
    <col min="5637" max="5637" width="11.85546875" style="198" customWidth="1"/>
    <col min="5638" max="5638" width="11.7109375" style="198" customWidth="1"/>
    <col min="5639" max="5639" width="11.5703125" style="198" customWidth="1"/>
    <col min="5640" max="5641" width="9.85546875" style="198" customWidth="1"/>
    <col min="5642" max="5642" width="12.42578125" style="198" customWidth="1"/>
    <col min="5643" max="5643" width="13.28515625" style="198" customWidth="1"/>
    <col min="5644" max="5891" width="9.140625" style="198"/>
    <col min="5892" max="5892" width="12" style="198" customWidth="1"/>
    <col min="5893" max="5893" width="11.85546875" style="198" customWidth="1"/>
    <col min="5894" max="5894" width="11.7109375" style="198" customWidth="1"/>
    <col min="5895" max="5895" width="11.5703125" style="198" customWidth="1"/>
    <col min="5896" max="5897" width="9.85546875" style="198" customWidth="1"/>
    <col min="5898" max="5898" width="12.42578125" style="198" customWidth="1"/>
    <col min="5899" max="5899" width="13.28515625" style="198" customWidth="1"/>
    <col min="5900" max="6147" width="9.140625" style="198"/>
    <col min="6148" max="6148" width="12" style="198" customWidth="1"/>
    <col min="6149" max="6149" width="11.85546875" style="198" customWidth="1"/>
    <col min="6150" max="6150" width="11.7109375" style="198" customWidth="1"/>
    <col min="6151" max="6151" width="11.5703125" style="198" customWidth="1"/>
    <col min="6152" max="6153" width="9.85546875" style="198" customWidth="1"/>
    <col min="6154" max="6154" width="12.42578125" style="198" customWidth="1"/>
    <col min="6155" max="6155" width="13.28515625" style="198" customWidth="1"/>
    <col min="6156" max="6403" width="9.140625" style="198"/>
    <col min="6404" max="6404" width="12" style="198" customWidth="1"/>
    <col min="6405" max="6405" width="11.85546875" style="198" customWidth="1"/>
    <col min="6406" max="6406" width="11.7109375" style="198" customWidth="1"/>
    <col min="6407" max="6407" width="11.5703125" style="198" customWidth="1"/>
    <col min="6408" max="6409" width="9.85546875" style="198" customWidth="1"/>
    <col min="6410" max="6410" width="12.42578125" style="198" customWidth="1"/>
    <col min="6411" max="6411" width="13.28515625" style="198" customWidth="1"/>
    <col min="6412" max="6659" width="9.140625" style="198"/>
    <col min="6660" max="6660" width="12" style="198" customWidth="1"/>
    <col min="6661" max="6661" width="11.85546875" style="198" customWidth="1"/>
    <col min="6662" max="6662" width="11.7109375" style="198" customWidth="1"/>
    <col min="6663" max="6663" width="11.5703125" style="198" customWidth="1"/>
    <col min="6664" max="6665" width="9.85546875" style="198" customWidth="1"/>
    <col min="6666" max="6666" width="12.42578125" style="198" customWidth="1"/>
    <col min="6667" max="6667" width="13.28515625" style="198" customWidth="1"/>
    <col min="6668" max="6915" width="9.140625" style="198"/>
    <col min="6916" max="6916" width="12" style="198" customWidth="1"/>
    <col min="6917" max="6917" width="11.85546875" style="198" customWidth="1"/>
    <col min="6918" max="6918" width="11.7109375" style="198" customWidth="1"/>
    <col min="6919" max="6919" width="11.5703125" style="198" customWidth="1"/>
    <col min="6920" max="6921" width="9.85546875" style="198" customWidth="1"/>
    <col min="6922" max="6922" width="12.42578125" style="198" customWidth="1"/>
    <col min="6923" max="6923" width="13.28515625" style="198" customWidth="1"/>
    <col min="6924" max="7171" width="9.140625" style="198"/>
    <col min="7172" max="7172" width="12" style="198" customWidth="1"/>
    <col min="7173" max="7173" width="11.85546875" style="198" customWidth="1"/>
    <col min="7174" max="7174" width="11.7109375" style="198" customWidth="1"/>
    <col min="7175" max="7175" width="11.5703125" style="198" customWidth="1"/>
    <col min="7176" max="7177" width="9.85546875" style="198" customWidth="1"/>
    <col min="7178" max="7178" width="12.42578125" style="198" customWidth="1"/>
    <col min="7179" max="7179" width="13.28515625" style="198" customWidth="1"/>
    <col min="7180" max="7427" width="9.140625" style="198"/>
    <col min="7428" max="7428" width="12" style="198" customWidth="1"/>
    <col min="7429" max="7429" width="11.85546875" style="198" customWidth="1"/>
    <col min="7430" max="7430" width="11.7109375" style="198" customWidth="1"/>
    <col min="7431" max="7431" width="11.5703125" style="198" customWidth="1"/>
    <col min="7432" max="7433" width="9.85546875" style="198" customWidth="1"/>
    <col min="7434" max="7434" width="12.42578125" style="198" customWidth="1"/>
    <col min="7435" max="7435" width="13.28515625" style="198" customWidth="1"/>
    <col min="7436" max="7683" width="9.140625" style="198"/>
    <col min="7684" max="7684" width="12" style="198" customWidth="1"/>
    <col min="7685" max="7685" width="11.85546875" style="198" customWidth="1"/>
    <col min="7686" max="7686" width="11.7109375" style="198" customWidth="1"/>
    <col min="7687" max="7687" width="11.5703125" style="198" customWidth="1"/>
    <col min="7688" max="7689" width="9.85546875" style="198" customWidth="1"/>
    <col min="7690" max="7690" width="12.42578125" style="198" customWidth="1"/>
    <col min="7691" max="7691" width="13.28515625" style="198" customWidth="1"/>
    <col min="7692" max="7939" width="9.140625" style="198"/>
    <col min="7940" max="7940" width="12" style="198" customWidth="1"/>
    <col min="7941" max="7941" width="11.85546875" style="198" customWidth="1"/>
    <col min="7942" max="7942" width="11.7109375" style="198" customWidth="1"/>
    <col min="7943" max="7943" width="11.5703125" style="198" customWidth="1"/>
    <col min="7944" max="7945" width="9.85546875" style="198" customWidth="1"/>
    <col min="7946" max="7946" width="12.42578125" style="198" customWidth="1"/>
    <col min="7947" max="7947" width="13.28515625" style="198" customWidth="1"/>
    <col min="7948" max="8195" width="9.140625" style="198"/>
    <col min="8196" max="8196" width="12" style="198" customWidth="1"/>
    <col min="8197" max="8197" width="11.85546875" style="198" customWidth="1"/>
    <col min="8198" max="8198" width="11.7109375" style="198" customWidth="1"/>
    <col min="8199" max="8199" width="11.5703125" style="198" customWidth="1"/>
    <col min="8200" max="8201" width="9.85546875" style="198" customWidth="1"/>
    <col min="8202" max="8202" width="12.42578125" style="198" customWidth="1"/>
    <col min="8203" max="8203" width="13.28515625" style="198" customWidth="1"/>
    <col min="8204" max="8451" width="9.140625" style="198"/>
    <col min="8452" max="8452" width="12" style="198" customWidth="1"/>
    <col min="8453" max="8453" width="11.85546875" style="198" customWidth="1"/>
    <col min="8454" max="8454" width="11.7109375" style="198" customWidth="1"/>
    <col min="8455" max="8455" width="11.5703125" style="198" customWidth="1"/>
    <col min="8456" max="8457" width="9.85546875" style="198" customWidth="1"/>
    <col min="8458" max="8458" width="12.42578125" style="198" customWidth="1"/>
    <col min="8459" max="8459" width="13.28515625" style="198" customWidth="1"/>
    <col min="8460" max="8707" width="9.140625" style="198"/>
    <col min="8708" max="8708" width="12" style="198" customWidth="1"/>
    <col min="8709" max="8709" width="11.85546875" style="198" customWidth="1"/>
    <col min="8710" max="8710" width="11.7109375" style="198" customWidth="1"/>
    <col min="8711" max="8711" width="11.5703125" style="198" customWidth="1"/>
    <col min="8712" max="8713" width="9.85546875" style="198" customWidth="1"/>
    <col min="8714" max="8714" width="12.42578125" style="198" customWidth="1"/>
    <col min="8715" max="8715" width="13.28515625" style="198" customWidth="1"/>
    <col min="8716" max="8963" width="9.140625" style="198"/>
    <col min="8964" max="8964" width="12" style="198" customWidth="1"/>
    <col min="8965" max="8965" width="11.85546875" style="198" customWidth="1"/>
    <col min="8966" max="8966" width="11.7109375" style="198" customWidth="1"/>
    <col min="8967" max="8967" width="11.5703125" style="198" customWidth="1"/>
    <col min="8968" max="8969" width="9.85546875" style="198" customWidth="1"/>
    <col min="8970" max="8970" width="12.42578125" style="198" customWidth="1"/>
    <col min="8971" max="8971" width="13.28515625" style="198" customWidth="1"/>
    <col min="8972" max="9219" width="9.140625" style="198"/>
    <col min="9220" max="9220" width="12" style="198" customWidth="1"/>
    <col min="9221" max="9221" width="11.85546875" style="198" customWidth="1"/>
    <col min="9222" max="9222" width="11.7109375" style="198" customWidth="1"/>
    <col min="9223" max="9223" width="11.5703125" style="198" customWidth="1"/>
    <col min="9224" max="9225" width="9.85546875" style="198" customWidth="1"/>
    <col min="9226" max="9226" width="12.42578125" style="198" customWidth="1"/>
    <col min="9227" max="9227" width="13.28515625" style="198" customWidth="1"/>
    <col min="9228" max="9475" width="9.140625" style="198"/>
    <col min="9476" max="9476" width="12" style="198" customWidth="1"/>
    <col min="9477" max="9477" width="11.85546875" style="198" customWidth="1"/>
    <col min="9478" max="9478" width="11.7109375" style="198" customWidth="1"/>
    <col min="9479" max="9479" width="11.5703125" style="198" customWidth="1"/>
    <col min="9480" max="9481" width="9.85546875" style="198" customWidth="1"/>
    <col min="9482" max="9482" width="12.42578125" style="198" customWidth="1"/>
    <col min="9483" max="9483" width="13.28515625" style="198" customWidth="1"/>
    <col min="9484" max="9731" width="9.140625" style="198"/>
    <col min="9732" max="9732" width="12" style="198" customWidth="1"/>
    <col min="9733" max="9733" width="11.85546875" style="198" customWidth="1"/>
    <col min="9734" max="9734" width="11.7109375" style="198" customWidth="1"/>
    <col min="9735" max="9735" width="11.5703125" style="198" customWidth="1"/>
    <col min="9736" max="9737" width="9.85546875" style="198" customWidth="1"/>
    <col min="9738" max="9738" width="12.42578125" style="198" customWidth="1"/>
    <col min="9739" max="9739" width="13.28515625" style="198" customWidth="1"/>
    <col min="9740" max="9987" width="9.140625" style="198"/>
    <col min="9988" max="9988" width="12" style="198" customWidth="1"/>
    <col min="9989" max="9989" width="11.85546875" style="198" customWidth="1"/>
    <col min="9990" max="9990" width="11.7109375" style="198" customWidth="1"/>
    <col min="9991" max="9991" width="11.5703125" style="198" customWidth="1"/>
    <col min="9992" max="9993" width="9.85546875" style="198" customWidth="1"/>
    <col min="9994" max="9994" width="12.42578125" style="198" customWidth="1"/>
    <col min="9995" max="9995" width="13.28515625" style="198" customWidth="1"/>
    <col min="9996" max="10243" width="9.140625" style="198"/>
    <col min="10244" max="10244" width="12" style="198" customWidth="1"/>
    <col min="10245" max="10245" width="11.85546875" style="198" customWidth="1"/>
    <col min="10246" max="10246" width="11.7109375" style="198" customWidth="1"/>
    <col min="10247" max="10247" width="11.5703125" style="198" customWidth="1"/>
    <col min="10248" max="10249" width="9.85546875" style="198" customWidth="1"/>
    <col min="10250" max="10250" width="12.42578125" style="198" customWidth="1"/>
    <col min="10251" max="10251" width="13.28515625" style="198" customWidth="1"/>
    <col min="10252" max="10499" width="9.140625" style="198"/>
    <col min="10500" max="10500" width="12" style="198" customWidth="1"/>
    <col min="10501" max="10501" width="11.85546875" style="198" customWidth="1"/>
    <col min="10502" max="10502" width="11.7109375" style="198" customWidth="1"/>
    <col min="10503" max="10503" width="11.5703125" style="198" customWidth="1"/>
    <col min="10504" max="10505" width="9.85546875" style="198" customWidth="1"/>
    <col min="10506" max="10506" width="12.42578125" style="198" customWidth="1"/>
    <col min="10507" max="10507" width="13.28515625" style="198" customWidth="1"/>
    <col min="10508" max="10755" width="9.140625" style="198"/>
    <col min="10756" max="10756" width="12" style="198" customWidth="1"/>
    <col min="10757" max="10757" width="11.85546875" style="198" customWidth="1"/>
    <col min="10758" max="10758" width="11.7109375" style="198" customWidth="1"/>
    <col min="10759" max="10759" width="11.5703125" style="198" customWidth="1"/>
    <col min="10760" max="10761" width="9.85546875" style="198" customWidth="1"/>
    <col min="10762" max="10762" width="12.42578125" style="198" customWidth="1"/>
    <col min="10763" max="10763" width="13.28515625" style="198" customWidth="1"/>
    <col min="10764" max="11011" width="9.140625" style="198"/>
    <col min="11012" max="11012" width="12" style="198" customWidth="1"/>
    <col min="11013" max="11013" width="11.85546875" style="198" customWidth="1"/>
    <col min="11014" max="11014" width="11.7109375" style="198" customWidth="1"/>
    <col min="11015" max="11015" width="11.5703125" style="198" customWidth="1"/>
    <col min="11016" max="11017" width="9.85546875" style="198" customWidth="1"/>
    <col min="11018" max="11018" width="12.42578125" style="198" customWidth="1"/>
    <col min="11019" max="11019" width="13.28515625" style="198" customWidth="1"/>
    <col min="11020" max="11267" width="9.140625" style="198"/>
    <col min="11268" max="11268" width="12" style="198" customWidth="1"/>
    <col min="11269" max="11269" width="11.85546875" style="198" customWidth="1"/>
    <col min="11270" max="11270" width="11.7109375" style="198" customWidth="1"/>
    <col min="11271" max="11271" width="11.5703125" style="198" customWidth="1"/>
    <col min="11272" max="11273" width="9.85546875" style="198" customWidth="1"/>
    <col min="11274" max="11274" width="12.42578125" style="198" customWidth="1"/>
    <col min="11275" max="11275" width="13.28515625" style="198" customWidth="1"/>
    <col min="11276" max="11523" width="9.140625" style="198"/>
    <col min="11524" max="11524" width="12" style="198" customWidth="1"/>
    <col min="11525" max="11525" width="11.85546875" style="198" customWidth="1"/>
    <col min="11526" max="11526" width="11.7109375" style="198" customWidth="1"/>
    <col min="11527" max="11527" width="11.5703125" style="198" customWidth="1"/>
    <col min="11528" max="11529" width="9.85546875" style="198" customWidth="1"/>
    <col min="11530" max="11530" width="12.42578125" style="198" customWidth="1"/>
    <col min="11531" max="11531" width="13.28515625" style="198" customWidth="1"/>
    <col min="11532" max="11779" width="9.140625" style="198"/>
    <col min="11780" max="11780" width="12" style="198" customWidth="1"/>
    <col min="11781" max="11781" width="11.85546875" style="198" customWidth="1"/>
    <col min="11782" max="11782" width="11.7109375" style="198" customWidth="1"/>
    <col min="11783" max="11783" width="11.5703125" style="198" customWidth="1"/>
    <col min="11784" max="11785" width="9.85546875" style="198" customWidth="1"/>
    <col min="11786" max="11786" width="12.42578125" style="198" customWidth="1"/>
    <col min="11787" max="11787" width="13.28515625" style="198" customWidth="1"/>
    <col min="11788" max="12035" width="9.140625" style="198"/>
    <col min="12036" max="12036" width="12" style="198" customWidth="1"/>
    <col min="12037" max="12037" width="11.85546875" style="198" customWidth="1"/>
    <col min="12038" max="12038" width="11.7109375" style="198" customWidth="1"/>
    <col min="12039" max="12039" width="11.5703125" style="198" customWidth="1"/>
    <col min="12040" max="12041" width="9.85546875" style="198" customWidth="1"/>
    <col min="12042" max="12042" width="12.42578125" style="198" customWidth="1"/>
    <col min="12043" max="12043" width="13.28515625" style="198" customWidth="1"/>
    <col min="12044" max="12291" width="9.140625" style="198"/>
    <col min="12292" max="12292" width="12" style="198" customWidth="1"/>
    <col min="12293" max="12293" width="11.85546875" style="198" customWidth="1"/>
    <col min="12294" max="12294" width="11.7109375" style="198" customWidth="1"/>
    <col min="12295" max="12295" width="11.5703125" style="198" customWidth="1"/>
    <col min="12296" max="12297" width="9.85546875" style="198" customWidth="1"/>
    <col min="12298" max="12298" width="12.42578125" style="198" customWidth="1"/>
    <col min="12299" max="12299" width="13.28515625" style="198" customWidth="1"/>
    <col min="12300" max="12547" width="9.140625" style="198"/>
    <col min="12548" max="12548" width="12" style="198" customWidth="1"/>
    <col min="12549" max="12549" width="11.85546875" style="198" customWidth="1"/>
    <col min="12550" max="12550" width="11.7109375" style="198" customWidth="1"/>
    <col min="12551" max="12551" width="11.5703125" style="198" customWidth="1"/>
    <col min="12552" max="12553" width="9.85546875" style="198" customWidth="1"/>
    <col min="12554" max="12554" width="12.42578125" style="198" customWidth="1"/>
    <col min="12555" max="12555" width="13.28515625" style="198" customWidth="1"/>
    <col min="12556" max="12803" width="9.140625" style="198"/>
    <col min="12804" max="12804" width="12" style="198" customWidth="1"/>
    <col min="12805" max="12805" width="11.85546875" style="198" customWidth="1"/>
    <col min="12806" max="12806" width="11.7109375" style="198" customWidth="1"/>
    <col min="12807" max="12807" width="11.5703125" style="198" customWidth="1"/>
    <col min="12808" max="12809" width="9.85546875" style="198" customWidth="1"/>
    <col min="12810" max="12810" width="12.42578125" style="198" customWidth="1"/>
    <col min="12811" max="12811" width="13.28515625" style="198" customWidth="1"/>
    <col min="12812" max="13059" width="9.140625" style="198"/>
    <col min="13060" max="13060" width="12" style="198" customWidth="1"/>
    <col min="13061" max="13061" width="11.85546875" style="198" customWidth="1"/>
    <col min="13062" max="13062" width="11.7109375" style="198" customWidth="1"/>
    <col min="13063" max="13063" width="11.5703125" style="198" customWidth="1"/>
    <col min="13064" max="13065" width="9.85546875" style="198" customWidth="1"/>
    <col min="13066" max="13066" width="12.42578125" style="198" customWidth="1"/>
    <col min="13067" max="13067" width="13.28515625" style="198" customWidth="1"/>
    <col min="13068" max="13315" width="9.140625" style="198"/>
    <col min="13316" max="13316" width="12" style="198" customWidth="1"/>
    <col min="13317" max="13317" width="11.85546875" style="198" customWidth="1"/>
    <col min="13318" max="13318" width="11.7109375" style="198" customWidth="1"/>
    <col min="13319" max="13319" width="11.5703125" style="198" customWidth="1"/>
    <col min="13320" max="13321" width="9.85546875" style="198" customWidth="1"/>
    <col min="13322" max="13322" width="12.42578125" style="198" customWidth="1"/>
    <col min="13323" max="13323" width="13.28515625" style="198" customWidth="1"/>
    <col min="13324" max="13571" width="9.140625" style="198"/>
    <col min="13572" max="13572" width="12" style="198" customWidth="1"/>
    <col min="13573" max="13573" width="11.85546875" style="198" customWidth="1"/>
    <col min="13574" max="13574" width="11.7109375" style="198" customWidth="1"/>
    <col min="13575" max="13575" width="11.5703125" style="198" customWidth="1"/>
    <col min="13576" max="13577" width="9.85546875" style="198" customWidth="1"/>
    <col min="13578" max="13578" width="12.42578125" style="198" customWidth="1"/>
    <col min="13579" max="13579" width="13.28515625" style="198" customWidth="1"/>
    <col min="13580" max="13827" width="9.140625" style="198"/>
    <col min="13828" max="13828" width="12" style="198" customWidth="1"/>
    <col min="13829" max="13829" width="11.85546875" style="198" customWidth="1"/>
    <col min="13830" max="13830" width="11.7109375" style="198" customWidth="1"/>
    <col min="13831" max="13831" width="11.5703125" style="198" customWidth="1"/>
    <col min="13832" max="13833" width="9.85546875" style="198" customWidth="1"/>
    <col min="13834" max="13834" width="12.42578125" style="198" customWidth="1"/>
    <col min="13835" max="13835" width="13.28515625" style="198" customWidth="1"/>
    <col min="13836" max="14083" width="9.140625" style="198"/>
    <col min="14084" max="14084" width="12" style="198" customWidth="1"/>
    <col min="14085" max="14085" width="11.85546875" style="198" customWidth="1"/>
    <col min="14086" max="14086" width="11.7109375" style="198" customWidth="1"/>
    <col min="14087" max="14087" width="11.5703125" style="198" customWidth="1"/>
    <col min="14088" max="14089" width="9.85546875" style="198" customWidth="1"/>
    <col min="14090" max="14090" width="12.42578125" style="198" customWidth="1"/>
    <col min="14091" max="14091" width="13.28515625" style="198" customWidth="1"/>
    <col min="14092" max="14339" width="9.140625" style="198"/>
    <col min="14340" max="14340" width="12" style="198" customWidth="1"/>
    <col min="14341" max="14341" width="11.85546875" style="198" customWidth="1"/>
    <col min="14342" max="14342" width="11.7109375" style="198" customWidth="1"/>
    <col min="14343" max="14343" width="11.5703125" style="198" customWidth="1"/>
    <col min="14344" max="14345" width="9.85546875" style="198" customWidth="1"/>
    <col min="14346" max="14346" width="12.42578125" style="198" customWidth="1"/>
    <col min="14347" max="14347" width="13.28515625" style="198" customWidth="1"/>
    <col min="14348" max="14595" width="9.140625" style="198"/>
    <col min="14596" max="14596" width="12" style="198" customWidth="1"/>
    <col min="14597" max="14597" width="11.85546875" style="198" customWidth="1"/>
    <col min="14598" max="14598" width="11.7109375" style="198" customWidth="1"/>
    <col min="14599" max="14599" width="11.5703125" style="198" customWidth="1"/>
    <col min="14600" max="14601" width="9.85546875" style="198" customWidth="1"/>
    <col min="14602" max="14602" width="12.42578125" style="198" customWidth="1"/>
    <col min="14603" max="14603" width="13.28515625" style="198" customWidth="1"/>
    <col min="14604" max="14851" width="9.140625" style="198"/>
    <col min="14852" max="14852" width="12" style="198" customWidth="1"/>
    <col min="14853" max="14853" width="11.85546875" style="198" customWidth="1"/>
    <col min="14854" max="14854" width="11.7109375" style="198" customWidth="1"/>
    <col min="14855" max="14855" width="11.5703125" style="198" customWidth="1"/>
    <col min="14856" max="14857" width="9.85546875" style="198" customWidth="1"/>
    <col min="14858" max="14858" width="12.42578125" style="198" customWidth="1"/>
    <col min="14859" max="14859" width="13.28515625" style="198" customWidth="1"/>
    <col min="14860" max="15107" width="9.140625" style="198"/>
    <col min="15108" max="15108" width="12" style="198" customWidth="1"/>
    <col min="15109" max="15109" width="11.85546875" style="198" customWidth="1"/>
    <col min="15110" max="15110" width="11.7109375" style="198" customWidth="1"/>
    <col min="15111" max="15111" width="11.5703125" style="198" customWidth="1"/>
    <col min="15112" max="15113" width="9.85546875" style="198" customWidth="1"/>
    <col min="15114" max="15114" width="12.42578125" style="198" customWidth="1"/>
    <col min="15115" max="15115" width="13.28515625" style="198" customWidth="1"/>
    <col min="15116" max="15363" width="9.140625" style="198"/>
    <col min="15364" max="15364" width="12" style="198" customWidth="1"/>
    <col min="15365" max="15365" width="11.85546875" style="198" customWidth="1"/>
    <col min="15366" max="15366" width="11.7109375" style="198" customWidth="1"/>
    <col min="15367" max="15367" width="11.5703125" style="198" customWidth="1"/>
    <col min="15368" max="15369" width="9.85546875" style="198" customWidth="1"/>
    <col min="15370" max="15370" width="12.42578125" style="198" customWidth="1"/>
    <col min="15371" max="15371" width="13.28515625" style="198" customWidth="1"/>
    <col min="15372" max="15619" width="9.140625" style="198"/>
    <col min="15620" max="15620" width="12" style="198" customWidth="1"/>
    <col min="15621" max="15621" width="11.85546875" style="198" customWidth="1"/>
    <col min="15622" max="15622" width="11.7109375" style="198" customWidth="1"/>
    <col min="15623" max="15623" width="11.5703125" style="198" customWidth="1"/>
    <col min="15624" max="15625" width="9.85546875" style="198" customWidth="1"/>
    <col min="15626" max="15626" width="12.42578125" style="198" customWidth="1"/>
    <col min="15627" max="15627" width="13.28515625" style="198" customWidth="1"/>
    <col min="15628" max="15875" width="9.140625" style="198"/>
    <col min="15876" max="15876" width="12" style="198" customWidth="1"/>
    <col min="15877" max="15877" width="11.85546875" style="198" customWidth="1"/>
    <col min="15878" max="15878" width="11.7109375" style="198" customWidth="1"/>
    <col min="15879" max="15879" width="11.5703125" style="198" customWidth="1"/>
    <col min="15880" max="15881" width="9.85546875" style="198" customWidth="1"/>
    <col min="15882" max="15882" width="12.42578125" style="198" customWidth="1"/>
    <col min="15883" max="15883" width="13.28515625" style="198" customWidth="1"/>
    <col min="15884" max="16131" width="9.140625" style="198"/>
    <col min="16132" max="16132" width="12" style="198" customWidth="1"/>
    <col min="16133" max="16133" width="11.85546875" style="198" customWidth="1"/>
    <col min="16134" max="16134" width="11.7109375" style="198" customWidth="1"/>
    <col min="16135" max="16135" width="11.5703125" style="198" customWidth="1"/>
    <col min="16136" max="16137" width="9.85546875" style="198" customWidth="1"/>
    <col min="16138" max="16138" width="12.42578125" style="198" customWidth="1"/>
    <col min="16139" max="16139" width="13.28515625" style="198" customWidth="1"/>
    <col min="16140" max="16384" width="9.140625" style="198"/>
  </cols>
  <sheetData>
    <row r="1" spans="1:12">
      <c r="J1" s="717" t="s">
        <v>398</v>
      </c>
      <c r="K1" s="718"/>
      <c r="L1" s="718"/>
    </row>
    <row r="2" spans="1:12" s="262" customFormat="1" ht="19.5" customHeight="1">
      <c r="A2" s="719" t="s">
        <v>77</v>
      </c>
      <c r="B2" s="719"/>
      <c r="C2" s="719"/>
      <c r="D2" s="719"/>
      <c r="E2" s="719"/>
      <c r="F2" s="719"/>
      <c r="G2" s="719"/>
      <c r="H2" s="719"/>
      <c r="I2" s="719"/>
      <c r="J2" s="719"/>
      <c r="K2" s="719"/>
      <c r="L2" s="719"/>
    </row>
    <row r="3" spans="1:12">
      <c r="A3" s="720"/>
      <c r="B3" s="720"/>
      <c r="C3" s="720"/>
      <c r="D3" s="720"/>
      <c r="E3" s="720"/>
      <c r="F3" s="720"/>
      <c r="G3" s="720"/>
      <c r="H3" s="720"/>
      <c r="I3" s="720"/>
      <c r="J3" s="720"/>
      <c r="K3" s="720"/>
      <c r="L3" s="720"/>
    </row>
    <row r="4" spans="1:12" ht="19.5" customHeight="1">
      <c r="A4" s="263"/>
      <c r="B4" s="264" t="s">
        <v>68</v>
      </c>
      <c r="C4" s="264"/>
      <c r="D4" s="721" t="s">
        <v>407</v>
      </c>
      <c r="E4" s="721"/>
      <c r="F4" s="721"/>
      <c r="G4" s="721"/>
      <c r="H4" s="721"/>
      <c r="I4" s="721"/>
      <c r="J4" s="721"/>
      <c r="K4" s="721"/>
      <c r="L4" s="263"/>
    </row>
    <row r="5" spans="1:12" ht="21" customHeight="1">
      <c r="A5" s="263"/>
      <c r="B5" s="721" t="s">
        <v>69</v>
      </c>
      <c r="C5" s="721"/>
      <c r="D5" s="721" t="s">
        <v>408</v>
      </c>
      <c r="E5" s="721"/>
      <c r="F5" s="721"/>
      <c r="G5" s="721"/>
      <c r="H5" s="721"/>
      <c r="I5" s="721"/>
      <c r="J5" s="721"/>
      <c r="K5" s="721"/>
      <c r="L5" s="263"/>
    </row>
    <row r="6" spans="1:12" ht="15.75" customHeight="1">
      <c r="A6" s="263"/>
      <c r="B6" s="713" t="s">
        <v>70</v>
      </c>
      <c r="C6" s="714"/>
      <c r="D6" s="715"/>
      <c r="E6" s="265">
        <v>2013</v>
      </c>
      <c r="F6" s="265">
        <v>2014</v>
      </c>
      <c r="G6" s="265">
        <v>2015</v>
      </c>
      <c r="H6" s="265">
        <v>2016</v>
      </c>
      <c r="I6" s="265">
        <v>2017</v>
      </c>
      <c r="J6" s="266">
        <v>2018</v>
      </c>
      <c r="K6" s="267" t="s">
        <v>47</v>
      </c>
      <c r="L6" s="263"/>
    </row>
    <row r="7" spans="1:12" ht="15.75" customHeight="1">
      <c r="A7" s="263"/>
      <c r="B7" s="711" t="s">
        <v>409</v>
      </c>
      <c r="C7" s="711"/>
      <c r="D7" s="711"/>
      <c r="E7" s="268">
        <v>16198</v>
      </c>
      <c r="F7" s="269"/>
      <c r="G7" s="269"/>
      <c r="H7" s="269"/>
      <c r="I7" s="269"/>
      <c r="J7" s="269"/>
      <c r="K7" s="269">
        <f>SUM(E7:J7)</f>
        <v>16198</v>
      </c>
      <c r="L7" s="263"/>
    </row>
    <row r="8" spans="1:12" ht="15.75" customHeight="1">
      <c r="A8" s="263"/>
      <c r="B8" s="716" t="s">
        <v>71</v>
      </c>
      <c r="C8" s="711"/>
      <c r="D8" s="711"/>
      <c r="E8" s="268"/>
      <c r="F8" s="269"/>
      <c r="G8" s="269"/>
      <c r="H8" s="267"/>
      <c r="I8" s="269"/>
      <c r="J8" s="269"/>
      <c r="K8" s="269">
        <f t="shared" ref="K8:K14" si="0">SUM(E8:J8)</f>
        <v>0</v>
      </c>
      <c r="L8" s="263"/>
    </row>
    <row r="9" spans="1:12" ht="15.75" customHeight="1">
      <c r="A9" s="263"/>
      <c r="B9" s="711" t="s">
        <v>410</v>
      </c>
      <c r="C9" s="711"/>
      <c r="D9" s="711"/>
      <c r="E9" s="268">
        <v>148902</v>
      </c>
      <c r="F9" s="269"/>
      <c r="G9" s="269"/>
      <c r="H9" s="269"/>
      <c r="I9" s="269"/>
      <c r="J9" s="269"/>
      <c r="K9" s="269">
        <f t="shared" si="0"/>
        <v>148902</v>
      </c>
      <c r="L9" s="263"/>
    </row>
    <row r="10" spans="1:12" ht="15.75" customHeight="1">
      <c r="A10" s="263"/>
      <c r="B10" s="710" t="s">
        <v>72</v>
      </c>
      <c r="C10" s="710"/>
      <c r="D10" s="710"/>
      <c r="E10" s="269"/>
      <c r="F10" s="269"/>
      <c r="G10" s="269"/>
      <c r="H10" s="269"/>
      <c r="I10" s="269"/>
      <c r="J10" s="269"/>
      <c r="K10" s="269">
        <f t="shared" si="0"/>
        <v>0</v>
      </c>
      <c r="L10" s="263"/>
    </row>
    <row r="11" spans="1:12" ht="15.75" customHeight="1">
      <c r="A11" s="263"/>
      <c r="B11" s="710" t="s">
        <v>19</v>
      </c>
      <c r="C11" s="710"/>
      <c r="D11" s="710"/>
      <c r="E11" s="269"/>
      <c r="F11" s="269"/>
      <c r="G11" s="269"/>
      <c r="H11" s="267"/>
      <c r="I11" s="269"/>
      <c r="J11" s="269"/>
      <c r="K11" s="269">
        <f t="shared" si="0"/>
        <v>0</v>
      </c>
      <c r="L11" s="263"/>
    </row>
    <row r="12" spans="1:12" ht="15.75" customHeight="1">
      <c r="A12" s="263"/>
      <c r="B12" s="710" t="s">
        <v>73</v>
      </c>
      <c r="C12" s="710"/>
      <c r="D12" s="710"/>
      <c r="E12" s="269"/>
      <c r="F12" s="269"/>
      <c r="G12" s="269"/>
      <c r="H12" s="269"/>
      <c r="I12" s="269"/>
      <c r="J12" s="269"/>
      <c r="K12" s="269">
        <f t="shared" si="0"/>
        <v>0</v>
      </c>
      <c r="L12" s="263"/>
    </row>
    <row r="13" spans="1:12" ht="15.75" customHeight="1">
      <c r="A13" s="263"/>
      <c r="B13" s="711"/>
      <c r="C13" s="711"/>
      <c r="D13" s="711"/>
      <c r="E13" s="269"/>
      <c r="F13" s="269"/>
      <c r="G13" s="269"/>
      <c r="H13" s="269"/>
      <c r="I13" s="269"/>
      <c r="J13" s="269"/>
      <c r="K13" s="269">
        <f t="shared" si="0"/>
        <v>0</v>
      </c>
      <c r="L13" s="263"/>
    </row>
    <row r="14" spans="1:12" ht="15.75" customHeight="1">
      <c r="A14" s="263"/>
      <c r="B14" s="270" t="s">
        <v>74</v>
      </c>
      <c r="C14" s="264"/>
      <c r="D14" s="264"/>
      <c r="E14" s="271">
        <f>SUM(E7:E13)</f>
        <v>165100</v>
      </c>
      <c r="F14" s="271">
        <f t="shared" ref="F14:J14" si="1">SUM(F7:F13)</f>
        <v>0</v>
      </c>
      <c r="G14" s="271">
        <f t="shared" si="1"/>
        <v>0</v>
      </c>
      <c r="H14" s="271">
        <f t="shared" si="1"/>
        <v>0</v>
      </c>
      <c r="I14" s="271">
        <f t="shared" si="1"/>
        <v>0</v>
      </c>
      <c r="J14" s="271">
        <f t="shared" si="1"/>
        <v>0</v>
      </c>
      <c r="K14" s="269">
        <f t="shared" si="0"/>
        <v>165100</v>
      </c>
      <c r="L14" s="263"/>
    </row>
    <row r="15" spans="1:12" ht="15.75" customHeight="1">
      <c r="A15" s="263"/>
      <c r="B15" s="263"/>
      <c r="C15" s="263"/>
      <c r="D15" s="263"/>
      <c r="E15" s="272"/>
      <c r="F15" s="272"/>
      <c r="G15" s="272"/>
      <c r="H15" s="272"/>
      <c r="I15" s="272"/>
      <c r="J15" s="272"/>
      <c r="K15" s="272"/>
      <c r="L15" s="263"/>
    </row>
    <row r="16" spans="1:12" ht="15.75" customHeight="1">
      <c r="A16" s="263"/>
      <c r="B16" s="713" t="s">
        <v>75</v>
      </c>
      <c r="C16" s="714"/>
      <c r="D16" s="715"/>
      <c r="E16" s="265">
        <v>2013</v>
      </c>
      <c r="F16" s="265">
        <v>2014</v>
      </c>
      <c r="G16" s="265">
        <v>2015</v>
      </c>
      <c r="H16" s="265">
        <v>2016</v>
      </c>
      <c r="I16" s="265">
        <v>2017</v>
      </c>
      <c r="J16" s="266">
        <v>2018</v>
      </c>
      <c r="K16" s="267" t="s">
        <v>47</v>
      </c>
      <c r="L16" s="263"/>
    </row>
    <row r="17" spans="1:12" ht="15.75" customHeight="1">
      <c r="A17" s="263"/>
      <c r="B17" s="711" t="s">
        <v>411</v>
      </c>
      <c r="C17" s="711"/>
      <c r="D17" s="711"/>
      <c r="E17" s="269">
        <v>165100</v>
      </c>
      <c r="F17" s="269"/>
      <c r="G17" s="269"/>
      <c r="H17" s="269"/>
      <c r="I17" s="269"/>
      <c r="J17" s="269"/>
      <c r="K17" s="269">
        <f t="shared" ref="K17:K22" si="2">SUM(E17:J17)</f>
        <v>165100</v>
      </c>
      <c r="L17" s="263"/>
    </row>
    <row r="18" spans="1:12" ht="15.75" customHeight="1">
      <c r="A18" s="263"/>
      <c r="B18" s="713"/>
      <c r="C18" s="714"/>
      <c r="D18" s="715"/>
      <c r="E18" s="269"/>
      <c r="F18" s="269"/>
      <c r="G18" s="269"/>
      <c r="H18" s="269"/>
      <c r="I18" s="269"/>
      <c r="J18" s="269"/>
      <c r="K18" s="269">
        <f t="shared" si="2"/>
        <v>0</v>
      </c>
      <c r="L18" s="263"/>
    </row>
    <row r="19" spans="1:12" ht="15.75" customHeight="1">
      <c r="A19" s="263"/>
      <c r="B19" s="711"/>
      <c r="C19" s="711"/>
      <c r="D19" s="711"/>
      <c r="E19" s="269"/>
      <c r="F19" s="269"/>
      <c r="G19" s="269"/>
      <c r="H19" s="269"/>
      <c r="I19" s="269"/>
      <c r="J19" s="269"/>
      <c r="K19" s="269">
        <f t="shared" si="2"/>
        <v>0</v>
      </c>
      <c r="L19" s="263"/>
    </row>
    <row r="20" spans="1:12" ht="15.75" customHeight="1">
      <c r="A20" s="263"/>
      <c r="B20" s="710"/>
      <c r="C20" s="710"/>
      <c r="D20" s="710"/>
      <c r="E20" s="269"/>
      <c r="F20" s="269"/>
      <c r="G20" s="269"/>
      <c r="H20" s="269"/>
      <c r="I20" s="269"/>
      <c r="J20" s="269"/>
      <c r="K20" s="269">
        <f t="shared" si="2"/>
        <v>0</v>
      </c>
      <c r="L20" s="263"/>
    </row>
    <row r="21" spans="1:12" ht="15.75" customHeight="1">
      <c r="A21" s="263"/>
      <c r="B21" s="711"/>
      <c r="C21" s="711"/>
      <c r="D21" s="711"/>
      <c r="E21" s="269"/>
      <c r="F21" s="269"/>
      <c r="G21" s="269"/>
      <c r="H21" s="269"/>
      <c r="I21" s="269"/>
      <c r="J21" s="269"/>
      <c r="K21" s="269">
        <f t="shared" si="2"/>
        <v>0</v>
      </c>
      <c r="L21" s="263"/>
    </row>
    <row r="22" spans="1:12" ht="15.75" customHeight="1">
      <c r="A22" s="263"/>
      <c r="B22" s="712" t="s">
        <v>76</v>
      </c>
      <c r="C22" s="711"/>
      <c r="D22" s="711"/>
      <c r="E22" s="271">
        <f>SUM(E17:E21)</f>
        <v>165100</v>
      </c>
      <c r="F22" s="271">
        <f t="shared" ref="F22:J22" si="3">SUM(F17:F21)</f>
        <v>0</v>
      </c>
      <c r="G22" s="271">
        <f t="shared" si="3"/>
        <v>0</v>
      </c>
      <c r="H22" s="271">
        <f t="shared" si="3"/>
        <v>0</v>
      </c>
      <c r="I22" s="271">
        <f t="shared" si="3"/>
        <v>0</v>
      </c>
      <c r="J22" s="271">
        <f t="shared" si="3"/>
        <v>0</v>
      </c>
      <c r="K22" s="269">
        <f t="shared" si="2"/>
        <v>165100</v>
      </c>
      <c r="L22" s="263"/>
    </row>
    <row r="23" spans="1:12">
      <c r="A23" s="263"/>
      <c r="B23" s="273"/>
      <c r="C23" s="274"/>
      <c r="D23" s="274"/>
      <c r="E23" s="275"/>
      <c r="F23" s="275"/>
      <c r="G23" s="275"/>
      <c r="H23" s="275"/>
      <c r="I23" s="275"/>
      <c r="J23" s="276"/>
      <c r="K23" s="277"/>
      <c r="L23" s="263"/>
    </row>
  </sheetData>
  <mergeCells count="21">
    <mergeCell ref="J1:L1"/>
    <mergeCell ref="A2:L2"/>
    <mergeCell ref="A3:L3"/>
    <mergeCell ref="D4:K4"/>
    <mergeCell ref="B5:C5"/>
    <mergeCell ref="D5:K5"/>
    <mergeCell ref="B20:D20"/>
    <mergeCell ref="B21:D21"/>
    <mergeCell ref="B22:D22"/>
    <mergeCell ref="B19:D19"/>
    <mergeCell ref="B6:D6"/>
    <mergeCell ref="B7:D7"/>
    <mergeCell ref="B8:D8"/>
    <mergeCell ref="B9:D9"/>
    <mergeCell ref="B10:D10"/>
    <mergeCell ref="B11:D11"/>
    <mergeCell ref="B12:D12"/>
    <mergeCell ref="B13:D13"/>
    <mergeCell ref="B16:D16"/>
    <mergeCell ref="B17:D17"/>
    <mergeCell ref="B18:D18"/>
  </mergeCells>
  <printOptions horizontalCentered="1"/>
  <pageMargins left="0.78740157480314965" right="0.78740157480314965" top="0.59055118110236227" bottom="0.39370078740157483" header="0.31496062992125984" footer="0.31496062992125984"/>
  <pageSetup paperSize="9" orientation="landscape" horizontalDpi="4294967292" r:id="rId1"/>
  <headerFooter alignWithMargins="0">
    <oddHeader>&amp;LVeresegyház Város Önkormányzat</oddHeader>
    <oddFooter>&amp;LVeresegyház, 2013. Február 07.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M23"/>
  <sheetViews>
    <sheetView zoomScaleNormal="100" workbookViewId="0">
      <selection activeCell="A16" sqref="A16:A21"/>
    </sheetView>
  </sheetViews>
  <sheetFormatPr defaultRowHeight="15"/>
  <cols>
    <col min="1" max="1" width="8.5703125" style="446" customWidth="1"/>
    <col min="2" max="2" width="13.140625" style="385" customWidth="1"/>
    <col min="3" max="3" width="12.85546875" style="385" customWidth="1"/>
    <col min="4" max="4" width="11.28515625" style="385" customWidth="1"/>
    <col min="5" max="5" width="9.85546875" style="447" customWidth="1"/>
    <col min="6" max="7" width="9.140625" style="385"/>
    <col min="8" max="8" width="9.28515625" style="448" bestFit="1" customWidth="1"/>
    <col min="9" max="9" width="9.140625" style="385"/>
    <col min="10" max="10" width="11.7109375" style="385" bestFit="1" customWidth="1"/>
    <col min="11" max="11" width="12.85546875" style="385" customWidth="1"/>
    <col min="12" max="12" width="9.140625" style="385"/>
    <col min="13" max="13" width="9.85546875" style="385" customWidth="1"/>
    <col min="14" max="16384" width="9.140625" style="385"/>
  </cols>
  <sheetData>
    <row r="1" spans="1:13" ht="33.75">
      <c r="A1" s="377" t="s">
        <v>460</v>
      </c>
      <c r="B1" s="378" t="s">
        <v>461</v>
      </c>
      <c r="C1" s="379" t="s">
        <v>462</v>
      </c>
      <c r="D1" s="722" t="s">
        <v>463</v>
      </c>
      <c r="E1" s="723"/>
      <c r="F1" s="380" t="s">
        <v>454</v>
      </c>
      <c r="G1" s="381"/>
      <c r="H1" s="382" t="s">
        <v>453</v>
      </c>
      <c r="I1" s="382" t="s">
        <v>452</v>
      </c>
      <c r="J1" s="379" t="s">
        <v>464</v>
      </c>
      <c r="K1" s="379" t="s">
        <v>465</v>
      </c>
      <c r="L1" s="383" t="s">
        <v>449</v>
      </c>
      <c r="M1" s="384"/>
    </row>
    <row r="2" spans="1:13" ht="18.75" customHeight="1">
      <c r="A2" s="386" t="s">
        <v>466</v>
      </c>
      <c r="B2" s="387" t="s">
        <v>467</v>
      </c>
      <c r="C2" s="302">
        <v>113797075</v>
      </c>
      <c r="D2" s="388" t="s">
        <v>468</v>
      </c>
      <c r="E2" s="389"/>
      <c r="F2" s="390" t="s">
        <v>469</v>
      </c>
      <c r="G2" s="391"/>
      <c r="H2" s="392">
        <v>40908</v>
      </c>
      <c r="I2" s="393"/>
      <c r="J2" s="302"/>
      <c r="K2" s="394">
        <f>SUM(C2-J2)</f>
        <v>113797075</v>
      </c>
      <c r="L2" s="395">
        <v>273131</v>
      </c>
      <c r="M2" s="396" t="s">
        <v>470</v>
      </c>
    </row>
    <row r="3" spans="1:13" ht="18.75" customHeight="1">
      <c r="A3" s="397" t="s">
        <v>471</v>
      </c>
      <c r="B3" s="398" t="s">
        <v>472</v>
      </c>
      <c r="C3" s="323">
        <v>193894</v>
      </c>
      <c r="D3" s="399" t="s">
        <v>473</v>
      </c>
      <c r="E3" s="400" t="s">
        <v>474</v>
      </c>
      <c r="F3" s="401"/>
      <c r="G3" s="402"/>
      <c r="H3" s="403"/>
      <c r="I3" s="402"/>
      <c r="J3" s="323"/>
      <c r="K3" s="323">
        <f t="shared" ref="K3:K12" si="0">SUM(C3-J3)</f>
        <v>193894</v>
      </c>
      <c r="L3" s="404">
        <v>27314</v>
      </c>
      <c r="M3" s="396" t="s">
        <v>475</v>
      </c>
    </row>
    <row r="4" spans="1:13" ht="18.75" customHeight="1">
      <c r="A4" s="397">
        <v>39597</v>
      </c>
      <c r="B4" s="405" t="s">
        <v>476</v>
      </c>
      <c r="C4" s="323">
        <v>72895</v>
      </c>
      <c r="D4" s="399" t="s">
        <v>473</v>
      </c>
      <c r="E4" s="406" t="s">
        <v>474</v>
      </c>
      <c r="F4" s="407"/>
      <c r="G4" s="408"/>
      <c r="H4" s="403"/>
      <c r="I4" s="403"/>
      <c r="J4" s="323"/>
      <c r="K4" s="323">
        <f t="shared" si="0"/>
        <v>72895</v>
      </c>
      <c r="L4" s="404">
        <v>27314</v>
      </c>
      <c r="M4" s="396" t="s">
        <v>475</v>
      </c>
    </row>
    <row r="5" spans="1:13" ht="18.75" customHeight="1">
      <c r="A5" s="397">
        <v>39100</v>
      </c>
      <c r="B5" s="405" t="s">
        <v>477</v>
      </c>
      <c r="C5" s="323">
        <v>261317</v>
      </c>
      <c r="D5" s="399" t="s">
        <v>478</v>
      </c>
      <c r="E5" s="409"/>
      <c r="F5" s="401"/>
      <c r="G5" s="393" t="s">
        <v>479</v>
      </c>
      <c r="H5" s="410"/>
      <c r="I5" s="403"/>
      <c r="J5" s="323">
        <v>110000</v>
      </c>
      <c r="K5" s="323">
        <f t="shared" si="0"/>
        <v>151317</v>
      </c>
      <c r="L5" s="404">
        <v>27314</v>
      </c>
      <c r="M5" s="396" t="s">
        <v>475</v>
      </c>
    </row>
    <row r="6" spans="1:13" ht="18.75" customHeight="1">
      <c r="A6" s="397" t="s">
        <v>480</v>
      </c>
      <c r="B6" s="405" t="s">
        <v>481</v>
      </c>
      <c r="C6" s="323">
        <v>11000000</v>
      </c>
      <c r="D6" s="399" t="s">
        <v>478</v>
      </c>
      <c r="E6" s="411"/>
      <c r="F6" s="401" t="s">
        <v>469</v>
      </c>
      <c r="G6" s="402"/>
      <c r="H6" s="403"/>
      <c r="I6" s="403"/>
      <c r="J6" s="323"/>
      <c r="K6" s="323">
        <v>11000000</v>
      </c>
      <c r="L6" s="404">
        <v>27315</v>
      </c>
      <c r="M6" s="396" t="s">
        <v>482</v>
      </c>
    </row>
    <row r="7" spans="1:13" ht="18.75" customHeight="1">
      <c r="A7" s="397">
        <v>37232</v>
      </c>
      <c r="B7" s="405" t="s">
        <v>483</v>
      </c>
      <c r="C7" s="323">
        <v>10474683</v>
      </c>
      <c r="D7" s="399" t="s">
        <v>478</v>
      </c>
      <c r="E7" s="409"/>
      <c r="F7" s="401"/>
      <c r="G7" s="402"/>
      <c r="H7" s="403"/>
      <c r="I7" s="393">
        <v>40959</v>
      </c>
      <c r="J7" s="323">
        <v>1782500</v>
      </c>
      <c r="K7" s="323">
        <f t="shared" si="0"/>
        <v>8692183</v>
      </c>
      <c r="L7" s="404">
        <v>278222</v>
      </c>
      <c r="M7" s="396" t="s">
        <v>484</v>
      </c>
    </row>
    <row r="8" spans="1:13" s="417" customFormat="1" ht="18.75" customHeight="1">
      <c r="A8" s="397">
        <v>40268</v>
      </c>
      <c r="B8" s="412" t="s">
        <v>485</v>
      </c>
      <c r="C8" s="323">
        <v>38240</v>
      </c>
      <c r="D8" s="413" t="s">
        <v>473</v>
      </c>
      <c r="E8" s="409" t="s">
        <v>486</v>
      </c>
      <c r="F8" s="414"/>
      <c r="G8" s="415"/>
      <c r="H8" s="416"/>
      <c r="I8" s="416"/>
      <c r="J8" s="323"/>
      <c r="K8" s="323">
        <f t="shared" si="0"/>
        <v>38240</v>
      </c>
      <c r="L8" s="404">
        <v>27314</v>
      </c>
      <c r="M8" s="396" t="s">
        <v>475</v>
      </c>
    </row>
    <row r="9" spans="1:13" ht="18.75" customHeight="1">
      <c r="A9" s="397">
        <v>40359</v>
      </c>
      <c r="B9" s="405" t="s">
        <v>487</v>
      </c>
      <c r="C9" s="323">
        <v>697000</v>
      </c>
      <c r="D9" s="399" t="s">
        <v>488</v>
      </c>
      <c r="E9" s="409"/>
      <c r="F9" s="401"/>
      <c r="G9" s="402"/>
      <c r="H9" s="403"/>
      <c r="I9" s="403" t="s">
        <v>434</v>
      </c>
      <c r="J9" s="323">
        <v>260000</v>
      </c>
      <c r="K9" s="323">
        <f t="shared" si="0"/>
        <v>437000</v>
      </c>
      <c r="L9" s="404">
        <v>27314</v>
      </c>
      <c r="M9" s="396" t="s">
        <v>475</v>
      </c>
    </row>
    <row r="10" spans="1:13" ht="18.75" customHeight="1">
      <c r="A10" s="397">
        <v>40366</v>
      </c>
      <c r="B10" s="405" t="s">
        <v>489</v>
      </c>
      <c r="C10" s="323">
        <v>38392329</v>
      </c>
      <c r="D10" s="399" t="s">
        <v>478</v>
      </c>
      <c r="E10" s="409" t="s">
        <v>490</v>
      </c>
      <c r="F10" s="401">
        <v>0.22</v>
      </c>
      <c r="G10" s="393" t="s">
        <v>491</v>
      </c>
      <c r="H10" s="418">
        <v>40694</v>
      </c>
      <c r="I10" s="393" t="s">
        <v>492</v>
      </c>
      <c r="J10" s="323">
        <v>2485480</v>
      </c>
      <c r="K10" s="323">
        <f t="shared" si="0"/>
        <v>35906849</v>
      </c>
      <c r="L10" s="404">
        <v>273132</v>
      </c>
      <c r="M10" s="396" t="s">
        <v>493</v>
      </c>
    </row>
    <row r="11" spans="1:13" ht="18.75" customHeight="1">
      <c r="A11" s="397">
        <v>40402</v>
      </c>
      <c r="B11" s="405" t="s">
        <v>494</v>
      </c>
      <c r="C11" s="323">
        <v>3300000</v>
      </c>
      <c r="D11" s="419" t="s">
        <v>495</v>
      </c>
      <c r="E11" s="409" t="s">
        <v>496</v>
      </c>
      <c r="F11" s="401" t="s">
        <v>469</v>
      </c>
      <c r="G11" s="402"/>
      <c r="H11" s="393" t="s">
        <v>497</v>
      </c>
      <c r="I11" s="403"/>
      <c r="J11" s="323"/>
      <c r="K11" s="323">
        <f t="shared" si="0"/>
        <v>3300000</v>
      </c>
      <c r="L11" s="420">
        <v>194434</v>
      </c>
      <c r="M11" s="396" t="s">
        <v>498</v>
      </c>
    </row>
    <row r="12" spans="1:13" ht="18.75" customHeight="1">
      <c r="A12" s="397">
        <v>40450</v>
      </c>
      <c r="B12" s="405" t="s">
        <v>499</v>
      </c>
      <c r="C12" s="323">
        <v>2310000</v>
      </c>
      <c r="D12" s="399" t="s">
        <v>488</v>
      </c>
      <c r="E12" s="409"/>
      <c r="F12" s="401" t="s">
        <v>469</v>
      </c>
      <c r="G12" s="402"/>
      <c r="H12" s="403"/>
      <c r="I12" s="421">
        <v>42343</v>
      </c>
      <c r="J12" s="323">
        <v>500000</v>
      </c>
      <c r="K12" s="323">
        <f t="shared" si="0"/>
        <v>1810000</v>
      </c>
      <c r="L12" s="404">
        <v>27314</v>
      </c>
      <c r="M12" s="396" t="s">
        <v>475</v>
      </c>
    </row>
    <row r="13" spans="1:13" ht="18.75" customHeight="1">
      <c r="A13" s="397">
        <v>40500</v>
      </c>
      <c r="B13" s="422" t="s">
        <v>500</v>
      </c>
      <c r="C13" s="323">
        <v>100000</v>
      </c>
      <c r="D13" s="399" t="s">
        <v>478</v>
      </c>
      <c r="E13" s="409"/>
      <c r="F13" s="401" t="s">
        <v>469</v>
      </c>
      <c r="G13" s="402"/>
      <c r="H13" s="403">
        <v>40633</v>
      </c>
      <c r="I13" s="403"/>
      <c r="J13" s="323"/>
      <c r="K13" s="323">
        <f>SUM(C13-J13)</f>
        <v>100000</v>
      </c>
      <c r="L13" s="404">
        <v>27315</v>
      </c>
      <c r="M13" s="396" t="s">
        <v>482</v>
      </c>
    </row>
    <row r="14" spans="1:13" ht="18.75" customHeight="1">
      <c r="A14" s="397" t="s">
        <v>501</v>
      </c>
      <c r="B14" s="422" t="s">
        <v>502</v>
      </c>
      <c r="C14" s="323">
        <v>297461</v>
      </c>
      <c r="D14" s="399" t="s">
        <v>478</v>
      </c>
      <c r="E14" s="409"/>
      <c r="F14" s="401" t="s">
        <v>469</v>
      </c>
      <c r="G14" s="402"/>
      <c r="H14" s="403" t="s">
        <v>503</v>
      </c>
      <c r="I14" s="393" t="s">
        <v>504</v>
      </c>
      <c r="J14" s="323">
        <v>214689</v>
      </c>
      <c r="K14" s="323">
        <f>SUM(C14-J14)</f>
        <v>82772</v>
      </c>
      <c r="L14" s="404"/>
      <c r="M14" s="396" t="s">
        <v>505</v>
      </c>
    </row>
    <row r="15" spans="1:13" ht="18.75" customHeight="1">
      <c r="A15" s="397" t="s">
        <v>506</v>
      </c>
      <c r="B15" s="423" t="s">
        <v>507</v>
      </c>
      <c r="C15" s="394">
        <v>54212</v>
      </c>
      <c r="D15" s="424" t="s">
        <v>473</v>
      </c>
      <c r="E15" s="425"/>
      <c r="F15" s="426"/>
      <c r="G15" s="427"/>
      <c r="H15" s="428">
        <v>41131</v>
      </c>
      <c r="I15" s="428"/>
      <c r="J15" s="394"/>
      <c r="K15" s="394">
        <f t="shared" ref="K15:K21" si="1">SUM(C15-J15)</f>
        <v>54212</v>
      </c>
      <c r="L15" s="404">
        <v>27314</v>
      </c>
      <c r="M15" s="396" t="s">
        <v>475</v>
      </c>
    </row>
    <row r="16" spans="1:13" ht="18.75" customHeight="1">
      <c r="A16" s="397">
        <v>41058</v>
      </c>
      <c r="B16" s="423" t="s">
        <v>508</v>
      </c>
      <c r="C16" s="394">
        <v>6000000</v>
      </c>
      <c r="D16" s="424" t="s">
        <v>478</v>
      </c>
      <c r="E16" s="425"/>
      <c r="F16" s="426" t="s">
        <v>469</v>
      </c>
      <c r="G16" s="427"/>
      <c r="H16" s="428">
        <v>41172</v>
      </c>
      <c r="I16" s="428"/>
      <c r="J16" s="394"/>
      <c r="K16" s="394">
        <f t="shared" si="1"/>
        <v>6000000</v>
      </c>
      <c r="L16" s="429"/>
      <c r="M16" s="430" t="s">
        <v>505</v>
      </c>
    </row>
    <row r="17" spans="1:13" ht="18.75" customHeight="1">
      <c r="A17" s="397">
        <v>41101</v>
      </c>
      <c r="B17" s="423" t="s">
        <v>509</v>
      </c>
      <c r="C17" s="394">
        <v>6400000</v>
      </c>
      <c r="D17" s="424" t="s">
        <v>488</v>
      </c>
      <c r="E17" s="425"/>
      <c r="F17" s="426" t="s">
        <v>469</v>
      </c>
      <c r="G17" s="427"/>
      <c r="H17" s="428">
        <v>41983</v>
      </c>
      <c r="I17" s="428"/>
      <c r="J17" s="394">
        <v>520000</v>
      </c>
      <c r="K17" s="394">
        <f t="shared" si="1"/>
        <v>5880000</v>
      </c>
      <c r="L17" s="404">
        <v>27314</v>
      </c>
      <c r="M17" s="430" t="s">
        <v>475</v>
      </c>
    </row>
    <row r="18" spans="1:13" ht="18.75" customHeight="1">
      <c r="A18" s="397">
        <v>41152</v>
      </c>
      <c r="B18" s="431" t="s">
        <v>510</v>
      </c>
      <c r="C18" s="394">
        <v>2400699</v>
      </c>
      <c r="D18" s="424" t="s">
        <v>511</v>
      </c>
      <c r="E18" s="425"/>
      <c r="F18" s="426" t="s">
        <v>469</v>
      </c>
      <c r="G18" s="427"/>
      <c r="H18" s="428"/>
      <c r="I18" s="428"/>
      <c r="J18" s="394"/>
      <c r="K18" s="394">
        <f t="shared" si="1"/>
        <v>2400699</v>
      </c>
      <c r="L18" s="404">
        <v>27314</v>
      </c>
      <c r="M18" s="430" t="s">
        <v>475</v>
      </c>
    </row>
    <row r="19" spans="1:13" ht="18.75" customHeight="1">
      <c r="A19" s="397">
        <v>41228</v>
      </c>
      <c r="B19" s="431" t="s">
        <v>510</v>
      </c>
      <c r="C19" s="394">
        <v>298000</v>
      </c>
      <c r="D19" s="424" t="s">
        <v>512</v>
      </c>
      <c r="E19" s="425"/>
      <c r="F19" s="426" t="s">
        <v>469</v>
      </c>
      <c r="G19" s="427" t="s">
        <v>513</v>
      </c>
      <c r="H19" s="428">
        <v>41567</v>
      </c>
      <c r="I19" s="428">
        <v>41567</v>
      </c>
      <c r="J19" s="394">
        <v>25000</v>
      </c>
      <c r="K19" s="394">
        <f t="shared" si="1"/>
        <v>273000</v>
      </c>
      <c r="L19" s="429"/>
      <c r="M19" s="430" t="s">
        <v>482</v>
      </c>
    </row>
    <row r="20" spans="1:13" ht="18.75" customHeight="1">
      <c r="A20" s="397">
        <v>41262</v>
      </c>
      <c r="B20" s="423" t="s">
        <v>514</v>
      </c>
      <c r="C20" s="394">
        <v>200000</v>
      </c>
      <c r="D20" s="424" t="s">
        <v>488</v>
      </c>
      <c r="E20" s="425"/>
      <c r="F20" s="426" t="s">
        <v>469</v>
      </c>
      <c r="G20" s="427"/>
      <c r="H20" s="428"/>
      <c r="I20" s="428">
        <v>41320</v>
      </c>
      <c r="J20" s="394"/>
      <c r="K20" s="394">
        <f t="shared" si="1"/>
        <v>200000</v>
      </c>
      <c r="L20" s="429"/>
      <c r="M20" s="430" t="s">
        <v>475</v>
      </c>
    </row>
    <row r="21" spans="1:13" ht="18.75" customHeight="1" thickBot="1">
      <c r="A21" s="397">
        <v>41262</v>
      </c>
      <c r="B21" s="423" t="s">
        <v>515</v>
      </c>
      <c r="C21" s="394">
        <v>200000</v>
      </c>
      <c r="D21" s="424" t="s">
        <v>488</v>
      </c>
      <c r="E21" s="425"/>
      <c r="F21" s="426" t="s">
        <v>469</v>
      </c>
      <c r="G21" s="427"/>
      <c r="H21" s="428"/>
      <c r="I21" s="428">
        <v>41320</v>
      </c>
      <c r="J21" s="394"/>
      <c r="K21" s="432">
        <f t="shared" si="1"/>
        <v>200000</v>
      </c>
      <c r="L21" s="429"/>
      <c r="M21" s="430" t="s">
        <v>475</v>
      </c>
    </row>
    <row r="22" spans="1:13" ht="18.75" customHeight="1" thickBot="1">
      <c r="A22" s="397"/>
      <c r="B22" s="423"/>
      <c r="C22" s="394"/>
      <c r="D22" s="424"/>
      <c r="E22" s="425"/>
      <c r="F22" s="426"/>
      <c r="G22" s="427"/>
      <c r="H22" s="428"/>
      <c r="I22" s="428"/>
      <c r="J22" s="433"/>
      <c r="K22" s="434">
        <f>SUM(K2:K21)</f>
        <v>190590136</v>
      </c>
      <c r="L22" s="435"/>
      <c r="M22" s="430"/>
    </row>
    <row r="23" spans="1:13" ht="18.75" customHeight="1">
      <c r="A23" s="436"/>
      <c r="B23" s="437"/>
      <c r="C23" s="438"/>
      <c r="D23" s="439"/>
      <c r="E23" s="440"/>
      <c r="F23" s="441"/>
      <c r="G23" s="442"/>
      <c r="H23" s="443"/>
      <c r="I23" s="443"/>
      <c r="J23" s="438"/>
      <c r="K23" s="438"/>
      <c r="L23" s="444"/>
      <c r="M23" s="445"/>
    </row>
  </sheetData>
  <mergeCells count="1">
    <mergeCell ref="D1:E1"/>
  </mergeCells>
  <printOptions horizontalCentered="1"/>
  <pageMargins left="0" right="0" top="0.74803149606299213" bottom="0.74803149606299213" header="0.31496062992125984" footer="0.31496062992125984"/>
  <pageSetup paperSize="9" orientation="landscape" verticalDpi="200" r:id="rId1"/>
  <headerFooter>
    <oddHeader>&amp;LVeresegyház Város Önkormányzat
&amp;C&amp;"-,Félkövér"ADOTT KÖLCSÖNÖK&amp;"-,Normál"
&amp;9 2012.záró állománya
&amp;11
&amp;R&amp;8 28.sz.melléklet
adatok Forintban</oddHeader>
    <oddFooter>&amp;LVeresegyház, 2013. Február 07.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2:P25"/>
  <sheetViews>
    <sheetView workbookViewId="0">
      <selection activeCell="B9" sqref="B9"/>
    </sheetView>
  </sheetViews>
  <sheetFormatPr defaultRowHeight="15"/>
  <cols>
    <col min="1" max="1" width="7.28515625" style="279" customWidth="1"/>
    <col min="2" max="2" width="13.140625" style="279" customWidth="1"/>
    <col min="3" max="3" width="11.42578125" style="279" customWidth="1"/>
    <col min="4" max="4" width="10.85546875" style="282" customWidth="1"/>
    <col min="5" max="5" width="8.5703125" style="283" customWidth="1"/>
    <col min="6" max="6" width="9.140625" style="279"/>
    <col min="7" max="7" width="7.140625" style="282" customWidth="1"/>
    <col min="8" max="8" width="6.28515625" style="282" customWidth="1"/>
    <col min="9" max="10" width="9.28515625" style="279" bestFit="1" customWidth="1"/>
    <col min="11" max="11" width="11.140625" style="279" customWidth="1"/>
    <col min="12" max="12" width="10.85546875" style="279" customWidth="1"/>
    <col min="13" max="13" width="6.7109375" style="279" customWidth="1"/>
    <col min="14" max="15" width="13.28515625" style="281" customWidth="1"/>
    <col min="16" max="16" width="13.140625" style="280" bestFit="1" customWidth="1"/>
    <col min="17" max="16384" width="9.140625" style="279"/>
  </cols>
  <sheetData>
    <row r="2" spans="1:16">
      <c r="O2" s="281" t="s">
        <v>458</v>
      </c>
    </row>
    <row r="3" spans="1:16" ht="33.75">
      <c r="A3" s="372" t="s">
        <v>457</v>
      </c>
      <c r="B3" s="375" t="s">
        <v>456</v>
      </c>
      <c r="C3" s="371" t="s">
        <v>455</v>
      </c>
      <c r="D3" s="374"/>
      <c r="E3" s="724" t="s">
        <v>454</v>
      </c>
      <c r="F3" s="725"/>
      <c r="G3" s="725"/>
      <c r="H3" s="373"/>
      <c r="I3" s="372" t="s">
        <v>453</v>
      </c>
      <c r="J3" s="372" t="s">
        <v>452</v>
      </c>
      <c r="K3" s="371" t="s">
        <v>451</v>
      </c>
      <c r="L3" s="371" t="s">
        <v>450</v>
      </c>
      <c r="M3" s="370" t="s">
        <v>449</v>
      </c>
      <c r="N3" s="369" t="s">
        <v>448</v>
      </c>
      <c r="O3" s="368" t="s">
        <v>447</v>
      </c>
    </row>
    <row r="4" spans="1:16" s="332" customFormat="1" ht="18.75" customHeight="1">
      <c r="A4" s="367">
        <v>39510</v>
      </c>
      <c r="B4" s="303" t="s">
        <v>446</v>
      </c>
      <c r="C4" s="300">
        <v>3296122200</v>
      </c>
      <c r="D4" s="366"/>
      <c r="E4" s="365" t="s">
        <v>443</v>
      </c>
      <c r="F4" s="305"/>
      <c r="G4" s="304"/>
      <c r="H4" s="304" t="s">
        <v>439</v>
      </c>
      <c r="I4" s="303" t="s">
        <v>445</v>
      </c>
      <c r="J4" s="303"/>
      <c r="K4" s="300">
        <v>199939335</v>
      </c>
      <c r="L4" s="364">
        <f>SUM(N4*O4)</f>
        <v>2916516924.921</v>
      </c>
      <c r="M4" s="301">
        <v>43452</v>
      </c>
      <c r="N4" s="363">
        <v>12098717.85</v>
      </c>
      <c r="O4" s="362">
        <v>241.06</v>
      </c>
      <c r="P4" s="344"/>
    </row>
    <row r="5" spans="1:16" s="332" customFormat="1" ht="18.75" customHeight="1">
      <c r="A5" s="361">
        <v>39510</v>
      </c>
      <c r="B5" s="360" t="s">
        <v>444</v>
      </c>
      <c r="C5" s="359">
        <v>2037397905</v>
      </c>
      <c r="D5" s="358"/>
      <c r="E5" s="357" t="s">
        <v>443</v>
      </c>
      <c r="F5" s="356"/>
      <c r="G5" s="327"/>
      <c r="H5" s="327" t="s">
        <v>439</v>
      </c>
      <c r="I5" s="355" t="s">
        <v>442</v>
      </c>
      <c r="J5" s="355"/>
      <c r="K5" s="354">
        <v>63468190</v>
      </c>
      <c r="L5" s="311">
        <f>SUM(N5*O5)</f>
        <v>1859385859.3007998</v>
      </c>
      <c r="M5" s="353">
        <v>43452</v>
      </c>
      <c r="N5" s="352">
        <v>7713373.6799999997</v>
      </c>
      <c r="O5" s="345">
        <v>241.06</v>
      </c>
      <c r="P5" s="344"/>
    </row>
    <row r="6" spans="1:16" s="332" customFormat="1" ht="18.75" customHeight="1">
      <c r="A6" s="299">
        <v>39535</v>
      </c>
      <c r="B6" s="351" t="s">
        <v>441</v>
      </c>
      <c r="C6" s="350">
        <v>1374258196</v>
      </c>
      <c r="D6" s="349"/>
      <c r="E6" s="348" t="s">
        <v>440</v>
      </c>
      <c r="F6" s="295"/>
      <c r="G6" s="294"/>
      <c r="H6" s="294" t="s">
        <v>439</v>
      </c>
      <c r="I6" s="293" t="s">
        <v>438</v>
      </c>
      <c r="J6" s="293"/>
      <c r="K6" s="291">
        <v>83287957</v>
      </c>
      <c r="L6" s="347">
        <f>SUM(N6*O6)</f>
        <v>1216057543.5599999</v>
      </c>
      <c r="M6" s="290">
        <v>43452</v>
      </c>
      <c r="N6" s="346">
        <v>5044626</v>
      </c>
      <c r="O6" s="345">
        <v>241.06</v>
      </c>
      <c r="P6" s="344"/>
    </row>
    <row r="7" spans="1:16" s="332" customFormat="1" ht="18.75" customHeight="1">
      <c r="A7" s="726" t="s">
        <v>437</v>
      </c>
      <c r="B7" s="727"/>
      <c r="C7" s="337">
        <f>SUM(C4:C6)</f>
        <v>6707778301</v>
      </c>
      <c r="D7" s="343"/>
      <c r="E7" s="342"/>
      <c r="F7" s="341"/>
      <c r="G7" s="340"/>
      <c r="H7" s="340"/>
      <c r="I7" s="339"/>
      <c r="J7" s="338"/>
      <c r="K7" s="337">
        <f>SUM(K4:K6)</f>
        <v>346695482</v>
      </c>
      <c r="L7" s="337">
        <f>SUM(L4:L6)</f>
        <v>5991960327.7817993</v>
      </c>
      <c r="M7" s="336"/>
      <c r="N7" s="335">
        <f>SUM(N4:N6)</f>
        <v>24856717.530000001</v>
      </c>
      <c r="O7" s="334"/>
      <c r="P7" s="333"/>
    </row>
    <row r="8" spans="1:16" ht="16.5" customHeight="1">
      <c r="A8" s="331">
        <v>39895</v>
      </c>
      <c r="B8" s="318" t="s">
        <v>426</v>
      </c>
      <c r="C8" s="311">
        <v>111199189</v>
      </c>
      <c r="D8" s="330" t="s">
        <v>436</v>
      </c>
      <c r="E8" s="316">
        <v>8.5000000000000006E-2</v>
      </c>
      <c r="F8" s="329" t="s">
        <v>425</v>
      </c>
      <c r="G8" s="328"/>
      <c r="H8" s="327" t="s">
        <v>435</v>
      </c>
      <c r="I8" s="326">
        <v>41710</v>
      </c>
      <c r="J8" s="326" t="s">
        <v>434</v>
      </c>
      <c r="K8" s="311">
        <v>54525769</v>
      </c>
      <c r="L8" s="325">
        <f>SUM(C8-K8)</f>
        <v>56673420</v>
      </c>
      <c r="M8" s="322"/>
      <c r="N8" s="325"/>
      <c r="O8" s="311"/>
    </row>
    <row r="9" spans="1:16" ht="16.5" customHeight="1">
      <c r="A9" s="319">
        <v>40441</v>
      </c>
      <c r="B9" s="318" t="s">
        <v>422</v>
      </c>
      <c r="C9" s="309">
        <f>400000000+514773135</f>
        <v>914773135</v>
      </c>
      <c r="D9" s="317" t="s">
        <v>433</v>
      </c>
      <c r="E9" s="316">
        <v>0.08</v>
      </c>
      <c r="F9" s="315"/>
      <c r="G9" s="314"/>
      <c r="H9" s="314"/>
      <c r="I9" s="324">
        <v>41902</v>
      </c>
      <c r="J9" s="314">
        <v>41170</v>
      </c>
      <c r="K9" s="323">
        <f>30000000+4773135</f>
        <v>34773135</v>
      </c>
      <c r="L9" s="311">
        <f>SUM(C9-K9)</f>
        <v>880000000</v>
      </c>
      <c r="M9" s="322"/>
      <c r="N9" s="728"/>
      <c r="O9" s="729"/>
    </row>
    <row r="10" spans="1:16" ht="16.5" customHeight="1">
      <c r="A10" s="319">
        <v>40575</v>
      </c>
      <c r="B10" s="318" t="s">
        <v>432</v>
      </c>
      <c r="C10" s="309">
        <v>185040759</v>
      </c>
      <c r="D10" s="317" t="s">
        <v>431</v>
      </c>
      <c r="E10" s="316">
        <v>0.06</v>
      </c>
      <c r="F10" s="315"/>
      <c r="G10" s="314"/>
      <c r="H10" s="314"/>
      <c r="I10" s="313">
        <v>40908</v>
      </c>
      <c r="J10" s="313"/>
      <c r="K10" s="312">
        <v>176388503</v>
      </c>
      <c r="L10" s="311">
        <f>SUM(C10-K10)</f>
        <v>8652256</v>
      </c>
      <c r="M10" s="310"/>
      <c r="N10" s="309"/>
      <c r="O10" s="309"/>
    </row>
    <row r="11" spans="1:16" s="280" customFormat="1" ht="16.5" customHeight="1">
      <c r="A11" s="319">
        <v>40926</v>
      </c>
      <c r="B11" s="318" t="s">
        <v>430</v>
      </c>
      <c r="C11" s="309">
        <v>245447400</v>
      </c>
      <c r="D11" s="317" t="s">
        <v>429</v>
      </c>
      <c r="E11" s="316">
        <v>3.9600000000000003E-2</v>
      </c>
      <c r="F11" s="315"/>
      <c r="G11" s="314"/>
      <c r="H11" s="314" t="s">
        <v>428</v>
      </c>
      <c r="I11" s="313" t="s">
        <v>427</v>
      </c>
      <c r="J11" s="313"/>
      <c r="K11" s="312"/>
      <c r="L11" s="311">
        <v>245447400</v>
      </c>
      <c r="M11" s="310"/>
      <c r="N11" s="309"/>
      <c r="O11" s="309"/>
    </row>
    <row r="12" spans="1:16" s="280" customFormat="1" ht="16.5" customHeight="1">
      <c r="A12" s="319">
        <v>41107</v>
      </c>
      <c r="B12" s="318" t="s">
        <v>426</v>
      </c>
      <c r="C12" s="309">
        <v>130000000</v>
      </c>
      <c r="D12" s="317" t="s">
        <v>421</v>
      </c>
      <c r="E12" s="316">
        <v>8.2500000000000004E-2</v>
      </c>
      <c r="F12" s="321" t="s">
        <v>425</v>
      </c>
      <c r="G12" s="312">
        <v>600000</v>
      </c>
      <c r="H12" s="314" t="s">
        <v>424</v>
      </c>
      <c r="I12" s="320">
        <v>41547</v>
      </c>
      <c r="J12" s="313"/>
      <c r="K12" s="312"/>
      <c r="L12" s="311">
        <f>SUM(C12-K12)</f>
        <v>130000000</v>
      </c>
      <c r="M12" s="310"/>
      <c r="N12" s="309"/>
      <c r="O12" s="309"/>
    </row>
    <row r="13" spans="1:16" s="280" customFormat="1" ht="16.5" customHeight="1">
      <c r="A13" s="319">
        <v>41107</v>
      </c>
      <c r="B13" s="318" t="s">
        <v>423</v>
      </c>
      <c r="C13" s="309">
        <v>154673836</v>
      </c>
      <c r="D13" s="317" t="s">
        <v>421</v>
      </c>
      <c r="E13" s="316">
        <v>0.15</v>
      </c>
      <c r="F13" s="315"/>
      <c r="G13" s="314"/>
      <c r="H13" s="314" t="s">
        <v>420</v>
      </c>
      <c r="I13" s="313">
        <v>41172</v>
      </c>
      <c r="J13" s="313"/>
      <c r="K13" s="312"/>
      <c r="L13" s="311">
        <v>154643836</v>
      </c>
      <c r="M13" s="310"/>
      <c r="N13" s="309"/>
      <c r="O13" s="309"/>
    </row>
    <row r="14" spans="1:16" s="280" customFormat="1" ht="16.5" customHeight="1">
      <c r="A14" s="319">
        <v>41199</v>
      </c>
      <c r="B14" s="318" t="s">
        <v>380</v>
      </c>
      <c r="C14" s="309">
        <v>35000000</v>
      </c>
      <c r="D14" s="317" t="s">
        <v>421</v>
      </c>
      <c r="E14" s="316">
        <v>0.15</v>
      </c>
      <c r="F14" s="315"/>
      <c r="G14" s="314"/>
      <c r="H14" s="314" t="s">
        <v>420</v>
      </c>
      <c r="I14" s="313">
        <v>41274</v>
      </c>
      <c r="J14" s="313"/>
      <c r="K14" s="312"/>
      <c r="L14" s="311">
        <f>SUM(C14-K14)</f>
        <v>35000000</v>
      </c>
      <c r="M14" s="310"/>
      <c r="N14" s="309"/>
      <c r="O14" s="309"/>
    </row>
    <row r="15" spans="1:16" s="280" customFormat="1" ht="16.5" customHeight="1">
      <c r="A15" s="319">
        <v>41225</v>
      </c>
      <c r="B15" s="318" t="s">
        <v>422</v>
      </c>
      <c r="C15" s="309">
        <v>300000000</v>
      </c>
      <c r="D15" s="317" t="s">
        <v>421</v>
      </c>
      <c r="E15" s="316">
        <v>0.2</v>
      </c>
      <c r="F15" s="315"/>
      <c r="G15" s="314"/>
      <c r="H15" s="314" t="s">
        <v>420</v>
      </c>
      <c r="I15" s="320">
        <v>41537</v>
      </c>
      <c r="J15" s="313"/>
      <c r="K15" s="312"/>
      <c r="L15" s="311">
        <f>SUM(C15-K15)</f>
        <v>300000000</v>
      </c>
      <c r="M15" s="310"/>
      <c r="N15" s="309"/>
      <c r="O15" s="309"/>
    </row>
    <row r="16" spans="1:16" ht="16.5" customHeight="1">
      <c r="A16" s="319">
        <v>41236</v>
      </c>
      <c r="B16" s="318" t="s">
        <v>422</v>
      </c>
      <c r="C16" s="309">
        <v>100000000</v>
      </c>
      <c r="D16" s="317" t="s">
        <v>421</v>
      </c>
      <c r="E16" s="316">
        <v>0.2</v>
      </c>
      <c r="F16" s="315"/>
      <c r="G16" s="314"/>
      <c r="H16" s="314" t="s">
        <v>420</v>
      </c>
      <c r="I16" s="313">
        <v>41274</v>
      </c>
      <c r="J16" s="313"/>
      <c r="K16" s="312"/>
      <c r="L16" s="311">
        <f>SUM(C16-K16)</f>
        <v>100000000</v>
      </c>
      <c r="M16" s="310"/>
      <c r="N16" s="309"/>
      <c r="O16" s="309"/>
    </row>
    <row r="17" spans="1:16" ht="16.5" customHeight="1">
      <c r="A17" s="319"/>
      <c r="B17" s="318"/>
      <c r="C17" s="309"/>
      <c r="D17" s="317"/>
      <c r="E17" s="316"/>
      <c r="F17" s="315"/>
      <c r="G17" s="314"/>
      <c r="H17" s="314"/>
      <c r="I17" s="313"/>
      <c r="J17" s="313"/>
      <c r="K17" s="312"/>
      <c r="L17" s="311"/>
      <c r="M17" s="310"/>
      <c r="N17" s="309"/>
      <c r="O17" s="309"/>
    </row>
    <row r="18" spans="1:16" ht="16.5" customHeight="1">
      <c r="A18" s="319"/>
      <c r="B18" s="318"/>
      <c r="C18" s="309"/>
      <c r="D18" s="317"/>
      <c r="E18" s="316"/>
      <c r="F18" s="315"/>
      <c r="G18" s="314"/>
      <c r="H18" s="314"/>
      <c r="I18" s="313"/>
      <c r="J18" s="313"/>
      <c r="K18" s="312"/>
      <c r="L18" s="311"/>
      <c r="M18" s="310"/>
      <c r="N18" s="309"/>
      <c r="O18" s="309"/>
    </row>
    <row r="19" spans="1:16" ht="16.5" customHeight="1">
      <c r="A19" s="319"/>
      <c r="B19" s="318"/>
      <c r="C19" s="309"/>
      <c r="D19" s="317"/>
      <c r="E19" s="316"/>
      <c r="F19" s="315"/>
      <c r="G19" s="314"/>
      <c r="H19" s="314"/>
      <c r="I19" s="313"/>
      <c r="J19" s="313"/>
      <c r="K19" s="312"/>
      <c r="L19" s="311"/>
      <c r="M19" s="310"/>
      <c r="N19" s="309"/>
      <c r="O19" s="309"/>
    </row>
    <row r="20" spans="1:16" ht="16.5" customHeight="1">
      <c r="A20" s="319"/>
      <c r="B20" s="318"/>
      <c r="C20" s="309"/>
      <c r="D20" s="317"/>
      <c r="E20" s="316"/>
      <c r="F20" s="315"/>
      <c r="G20" s="314"/>
      <c r="H20" s="314"/>
      <c r="I20" s="313"/>
      <c r="J20" s="313"/>
      <c r="K20" s="312"/>
      <c r="L20" s="311"/>
      <c r="M20" s="310"/>
      <c r="N20" s="309"/>
      <c r="O20" s="309"/>
    </row>
    <row r="21" spans="1:16">
      <c r="A21" s="308"/>
      <c r="B21" s="308"/>
      <c r="C21" s="300"/>
      <c r="D21" s="307"/>
      <c r="E21" s="306"/>
      <c r="F21" s="305"/>
      <c r="G21" s="304"/>
      <c r="H21" s="304"/>
      <c r="I21" s="303"/>
      <c r="J21" s="303"/>
      <c r="K21" s="302"/>
      <c r="L21" s="300"/>
      <c r="M21" s="301"/>
      <c r="N21" s="300"/>
      <c r="O21" s="300"/>
    </row>
    <row r="22" spans="1:16">
      <c r="A22" s="299"/>
      <c r="B22" s="298"/>
      <c r="C22" s="291"/>
      <c r="D22" s="297"/>
      <c r="E22" s="296"/>
      <c r="F22" s="295"/>
      <c r="G22" s="293"/>
      <c r="H22" s="294"/>
      <c r="I22" s="293"/>
      <c r="J22" s="293"/>
      <c r="K22" s="292"/>
      <c r="L22" s="291">
        <f>SUM(L7:L20)</f>
        <v>7902377239.7817993</v>
      </c>
      <c r="M22" s="290"/>
      <c r="N22" s="289"/>
      <c r="O22" s="288"/>
      <c r="P22" s="287"/>
    </row>
    <row r="23" spans="1:16">
      <c r="B23" s="286"/>
      <c r="C23" s="284"/>
      <c r="D23" s="284"/>
      <c r="E23" s="284"/>
      <c r="F23" s="284"/>
      <c r="G23" s="284"/>
      <c r="H23" s="285"/>
      <c r="I23" s="284"/>
      <c r="J23" s="284"/>
      <c r="K23" s="284"/>
    </row>
    <row r="24" spans="1:16">
      <c r="B24" s="286"/>
      <c r="C24" s="284"/>
      <c r="D24" s="284"/>
      <c r="E24" s="284"/>
      <c r="F24" s="284"/>
      <c r="G24" s="284"/>
      <c r="H24" s="285"/>
      <c r="I24" s="284"/>
      <c r="J24" s="284"/>
      <c r="K24" s="284"/>
    </row>
    <row r="25" spans="1:16">
      <c r="C25" s="284"/>
      <c r="D25" s="284"/>
      <c r="E25" s="284"/>
      <c r="F25" s="284"/>
      <c r="G25" s="284"/>
      <c r="H25" s="285"/>
      <c r="I25" s="284"/>
      <c r="J25" s="284"/>
      <c r="K25" s="284"/>
    </row>
  </sheetData>
  <mergeCells count="3">
    <mergeCell ref="E3:G3"/>
    <mergeCell ref="A7:B7"/>
    <mergeCell ref="N9:O9"/>
  </mergeCells>
  <printOptions horizontalCentered="1"/>
  <pageMargins left="0" right="0" top="0.74803149606299213" bottom="0.74803149606299213" header="0.31496062992125984" footer="0.31496062992125984"/>
  <pageSetup paperSize="9" scale="90" orientation="landscape" verticalDpi="200" r:id="rId1"/>
  <headerFooter>
    <oddHeader xml:space="preserve">&amp;LVeresegyház Város Önkormányzata&amp;C HITELEK és KÖLCSÖNÖK 2012.évi záró állománya&amp;R&amp;8 29.sz. melléklet
</oddHeader>
    <oddFooter>&amp;LVeresegyház, 2013. Február 07.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E34"/>
  <sheetViews>
    <sheetView topLeftCell="A19" zoomScaleNormal="100" workbookViewId="0">
      <selection activeCell="A39" sqref="A39"/>
    </sheetView>
  </sheetViews>
  <sheetFormatPr defaultRowHeight="12.75"/>
  <cols>
    <col min="1" max="1" width="23.5703125" customWidth="1"/>
    <col min="2" max="2" width="67.5703125" customWidth="1"/>
    <col min="3" max="3" width="29.42578125" customWidth="1"/>
    <col min="5" max="5" width="15.7109375" customWidth="1"/>
    <col min="6" max="6" width="14.7109375" customWidth="1"/>
  </cols>
  <sheetData>
    <row r="1" spans="1:5">
      <c r="E1" t="s">
        <v>568</v>
      </c>
    </row>
    <row r="2" spans="1:5" ht="15.75">
      <c r="A2" s="732" t="s">
        <v>412</v>
      </c>
      <c r="B2" s="732"/>
      <c r="C2" s="732"/>
    </row>
    <row r="4" spans="1:5">
      <c r="C4" s="3" t="s">
        <v>601</v>
      </c>
    </row>
    <row r="5" spans="1:5">
      <c r="A5" s="492" t="s">
        <v>565</v>
      </c>
      <c r="B5" s="472" t="s">
        <v>566</v>
      </c>
      <c r="C5" s="471" t="s">
        <v>567</v>
      </c>
    </row>
    <row r="6" spans="1:5">
      <c r="A6" s="664" t="s">
        <v>218</v>
      </c>
      <c r="B6" s="479" t="s">
        <v>570</v>
      </c>
      <c r="C6" s="478">
        <v>3175</v>
      </c>
    </row>
    <row r="7" spans="1:5">
      <c r="A7" s="665"/>
      <c r="B7" s="480" t="s">
        <v>571</v>
      </c>
      <c r="C7" s="481">
        <v>520</v>
      </c>
    </row>
    <row r="8" spans="1:5">
      <c r="A8" s="665"/>
      <c r="B8" s="480" t="s">
        <v>572</v>
      </c>
      <c r="C8" s="481">
        <v>500</v>
      </c>
    </row>
    <row r="9" spans="1:5">
      <c r="A9" s="665"/>
      <c r="B9" s="480" t="s">
        <v>573</v>
      </c>
      <c r="C9" s="481">
        <v>500</v>
      </c>
    </row>
    <row r="10" spans="1:5">
      <c r="A10" s="665"/>
      <c r="B10" s="480" t="s">
        <v>574</v>
      </c>
      <c r="C10" s="481">
        <v>500</v>
      </c>
    </row>
    <row r="11" spans="1:5" ht="25.5">
      <c r="A11" s="665"/>
      <c r="B11" s="480" t="s">
        <v>575</v>
      </c>
      <c r="C11" s="481">
        <v>1500</v>
      </c>
    </row>
    <row r="12" spans="1:5" ht="25.5">
      <c r="A12" s="665"/>
      <c r="B12" s="480" t="s">
        <v>576</v>
      </c>
      <c r="C12" s="481">
        <v>2000</v>
      </c>
    </row>
    <row r="13" spans="1:5" ht="26.25" thickBot="1">
      <c r="A13" s="665"/>
      <c r="B13" s="482" t="s">
        <v>577</v>
      </c>
      <c r="C13" s="483">
        <v>200</v>
      </c>
    </row>
    <row r="14" spans="1:5" ht="13.5" thickBot="1">
      <c r="A14" s="734"/>
      <c r="B14" s="476" t="s">
        <v>17</v>
      </c>
      <c r="C14" s="477">
        <f>SUM(C6:C13)</f>
        <v>8895</v>
      </c>
    </row>
    <row r="15" spans="1:5" ht="25.5">
      <c r="A15" s="735" t="s">
        <v>366</v>
      </c>
      <c r="B15" s="486" t="s">
        <v>578</v>
      </c>
      <c r="C15" s="481">
        <v>3500</v>
      </c>
    </row>
    <row r="16" spans="1:5" ht="25.5">
      <c r="A16" s="736"/>
      <c r="B16" s="487" t="s">
        <v>579</v>
      </c>
      <c r="C16" s="481">
        <v>1200</v>
      </c>
    </row>
    <row r="17" spans="1:3" ht="25.5">
      <c r="A17" s="736"/>
      <c r="B17" s="488" t="s">
        <v>580</v>
      </c>
      <c r="C17" s="481">
        <v>4200</v>
      </c>
    </row>
    <row r="18" spans="1:3" ht="25.5">
      <c r="A18" s="736"/>
      <c r="B18" s="488" t="s">
        <v>581</v>
      </c>
      <c r="C18" s="481">
        <v>300</v>
      </c>
    </row>
    <row r="19" spans="1:3" ht="26.25" thickBot="1">
      <c r="A19" s="736"/>
      <c r="B19" s="489" t="s">
        <v>582</v>
      </c>
      <c r="C19" s="481">
        <v>200</v>
      </c>
    </row>
    <row r="20" spans="1:3" ht="13.5" thickBot="1">
      <c r="A20" s="737"/>
      <c r="B20" s="476" t="s">
        <v>17</v>
      </c>
      <c r="C20" s="477">
        <f>SUM(C15:C19)</f>
        <v>9400</v>
      </c>
    </row>
    <row r="21" spans="1:3">
      <c r="A21" s="738" t="s">
        <v>583</v>
      </c>
      <c r="B21" s="484" t="s">
        <v>584</v>
      </c>
      <c r="C21" s="490">
        <v>300</v>
      </c>
    </row>
    <row r="22" spans="1:3" ht="25.5">
      <c r="A22" s="739"/>
      <c r="B22" s="485" t="s">
        <v>585</v>
      </c>
      <c r="C22" s="481">
        <v>500</v>
      </c>
    </row>
    <row r="23" spans="1:3">
      <c r="A23" s="739"/>
      <c r="B23" s="485" t="s">
        <v>586</v>
      </c>
      <c r="C23" s="481">
        <v>240</v>
      </c>
    </row>
    <row r="24" spans="1:3">
      <c r="A24" s="739"/>
      <c r="B24" s="485" t="s">
        <v>587</v>
      </c>
      <c r="C24" s="481">
        <v>150</v>
      </c>
    </row>
    <row r="25" spans="1:3">
      <c r="A25" s="739"/>
      <c r="B25" s="485" t="s">
        <v>588</v>
      </c>
      <c r="C25" s="481">
        <v>250</v>
      </c>
    </row>
    <row r="26" spans="1:3">
      <c r="A26" s="739"/>
      <c r="B26" s="485" t="s">
        <v>589</v>
      </c>
      <c r="C26" s="481">
        <v>500</v>
      </c>
    </row>
    <row r="27" spans="1:3" ht="26.25" thickBot="1">
      <c r="A27" s="739"/>
      <c r="B27" s="491" t="s">
        <v>590</v>
      </c>
      <c r="C27" s="483">
        <v>250</v>
      </c>
    </row>
    <row r="28" spans="1:3" ht="13.5" thickBot="1">
      <c r="A28" s="740"/>
      <c r="B28" s="504" t="s">
        <v>17</v>
      </c>
      <c r="C28" s="477">
        <f>SUM(C21:C27)</f>
        <v>2190</v>
      </c>
    </row>
    <row r="29" spans="1:3" ht="18" customHeight="1">
      <c r="A29" s="665" t="s">
        <v>561</v>
      </c>
      <c r="B29" s="470" t="s">
        <v>591</v>
      </c>
      <c r="C29" s="473">
        <v>2000</v>
      </c>
    </row>
    <row r="30" spans="1:3" ht="18" customHeight="1">
      <c r="A30" s="665"/>
      <c r="B30" s="470" t="s">
        <v>592</v>
      </c>
      <c r="C30" s="473">
        <v>5000</v>
      </c>
    </row>
    <row r="31" spans="1:3" ht="18" customHeight="1" thickBot="1">
      <c r="A31" s="665"/>
      <c r="B31" s="474" t="s">
        <v>569</v>
      </c>
      <c r="C31" s="475">
        <v>966.322</v>
      </c>
    </row>
    <row r="32" spans="1:3" ht="18" customHeight="1" thickBot="1">
      <c r="A32" s="733"/>
      <c r="B32" s="476" t="s">
        <v>17</v>
      </c>
      <c r="C32" s="477">
        <f>SUM(C29:C31)</f>
        <v>7966.3220000000001</v>
      </c>
    </row>
    <row r="33" spans="1:3" ht="42" customHeight="1" thickBot="1">
      <c r="A33" s="507" t="s">
        <v>610</v>
      </c>
      <c r="B33" s="505" t="s">
        <v>611</v>
      </c>
      <c r="C33" s="506">
        <v>5000</v>
      </c>
    </row>
    <row r="34" spans="1:3" ht="23.25" customHeight="1" thickBot="1">
      <c r="A34" s="730" t="s">
        <v>600</v>
      </c>
      <c r="B34" s="731"/>
      <c r="C34" s="503">
        <f>+C32+C28+C20+C14+C33</f>
        <v>33451.322</v>
      </c>
    </row>
  </sheetData>
  <mergeCells count="6">
    <mergeCell ref="A34:B34"/>
    <mergeCell ref="A2:C2"/>
    <mergeCell ref="A29:A32"/>
    <mergeCell ref="A6:A14"/>
    <mergeCell ref="A15:A20"/>
    <mergeCell ref="A21:A28"/>
  </mergeCells>
  <printOptions horizontalCentered="1"/>
  <pageMargins left="0.70866141732283472" right="0.70866141732283472" top="0.3" bottom="0.51181102362204722" header="0.15748031496062992" footer="0.23622047244094491"/>
  <pageSetup paperSize="9" scale="85" orientation="landscape" r:id="rId1"/>
  <headerFooter>
    <oddHeader>&amp;LVeresegyház Város Önkormányzat</oddHeader>
    <oddFooter>&amp;LVeresegyház, 2013. Február 07.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55"/>
  <sheetViews>
    <sheetView tabSelected="1" topLeftCell="A7" workbookViewId="0">
      <selection activeCell="D26" sqref="D26"/>
    </sheetView>
  </sheetViews>
  <sheetFormatPr defaultRowHeight="12.75"/>
  <cols>
    <col min="1" max="1" width="43" customWidth="1"/>
    <col min="2" max="2" width="13.140625" customWidth="1"/>
    <col min="3" max="3" width="10.85546875" customWidth="1"/>
    <col min="4" max="4" width="11.28515625" customWidth="1"/>
    <col min="5" max="5" width="12.5703125" customWidth="1"/>
  </cols>
  <sheetData>
    <row r="1" spans="1:4">
      <c r="A1" s="60"/>
      <c r="B1" s="59"/>
      <c r="C1" s="59"/>
      <c r="D1" s="59" t="s">
        <v>559</v>
      </c>
    </row>
    <row r="2" spans="1:4">
      <c r="A2" s="562" t="s">
        <v>549</v>
      </c>
      <c r="B2" s="562"/>
      <c r="C2" s="563"/>
      <c r="D2" s="563"/>
    </row>
    <row r="3" spans="1:4">
      <c r="A3" s="527"/>
      <c r="B3" s="527"/>
      <c r="C3" s="527" t="s">
        <v>189</v>
      </c>
      <c r="D3" s="527"/>
    </row>
    <row r="4" spans="1:4">
      <c r="A4" s="564" t="s">
        <v>188</v>
      </c>
      <c r="B4" s="565"/>
      <c r="C4" s="565"/>
      <c r="D4" s="26" t="s">
        <v>187</v>
      </c>
    </row>
    <row r="5" spans="1:4">
      <c r="A5" s="558" t="s">
        <v>550</v>
      </c>
      <c r="B5" s="559"/>
      <c r="C5" s="559"/>
      <c r="D5" s="38">
        <v>44628</v>
      </c>
    </row>
    <row r="6" spans="1:4">
      <c r="A6" s="558" t="s">
        <v>551</v>
      </c>
      <c r="B6" s="559"/>
      <c r="C6" s="559"/>
      <c r="D6" s="38">
        <v>289872</v>
      </c>
    </row>
    <row r="7" spans="1:4">
      <c r="A7" s="558" t="s">
        <v>552</v>
      </c>
      <c r="B7" s="559"/>
      <c r="C7" s="559"/>
      <c r="D7" s="38">
        <v>49320</v>
      </c>
    </row>
    <row r="8" spans="1:4">
      <c r="A8" s="558" t="s">
        <v>553</v>
      </c>
      <c r="B8" s="559"/>
      <c r="C8" s="559"/>
      <c r="D8" s="38">
        <v>56508</v>
      </c>
    </row>
    <row r="9" spans="1:4">
      <c r="A9" s="558" t="s">
        <v>554</v>
      </c>
      <c r="B9" s="559"/>
      <c r="C9" s="559"/>
      <c r="D9" s="38">
        <v>20670</v>
      </c>
    </row>
    <row r="10" spans="1:4">
      <c r="A10" s="558" t="s">
        <v>555</v>
      </c>
      <c r="B10" s="559"/>
      <c r="C10" s="559"/>
      <c r="D10" s="38">
        <v>38046</v>
      </c>
    </row>
    <row r="11" spans="1:4">
      <c r="A11" s="558" t="s">
        <v>556</v>
      </c>
      <c r="B11" s="559"/>
      <c r="C11" s="559"/>
      <c r="D11" s="38">
        <v>57997</v>
      </c>
    </row>
    <row r="12" spans="1:4">
      <c r="A12" s="558" t="s">
        <v>557</v>
      </c>
      <c r="B12" s="559"/>
      <c r="C12" s="559"/>
      <c r="D12" s="38">
        <v>18843</v>
      </c>
    </row>
    <row r="13" spans="1:4">
      <c r="A13" s="558" t="s">
        <v>599</v>
      </c>
      <c r="B13" s="559"/>
      <c r="C13" s="559"/>
      <c r="D13" s="38">
        <v>25615</v>
      </c>
    </row>
    <row r="14" spans="1:4">
      <c r="A14" s="558"/>
      <c r="B14" s="559"/>
      <c r="C14" s="559"/>
      <c r="D14" s="38"/>
    </row>
    <row r="15" spans="1:4">
      <c r="A15" s="558"/>
      <c r="B15" s="559"/>
      <c r="C15" s="559"/>
      <c r="D15" s="38"/>
    </row>
    <row r="16" spans="1:4">
      <c r="A16" s="558"/>
      <c r="B16" s="559"/>
      <c r="C16" s="559"/>
      <c r="D16" s="38"/>
    </row>
    <row r="17" spans="1:6">
      <c r="A17" s="560" t="s">
        <v>558</v>
      </c>
      <c r="B17" s="561">
        <f>SUM(B5:B16)</f>
        <v>0</v>
      </c>
      <c r="C17" s="561"/>
      <c r="D17" s="48">
        <f>SUM(D5:D16)</f>
        <v>601499</v>
      </c>
    </row>
    <row r="18" spans="1:6">
      <c r="A18" s="60"/>
      <c r="B18" s="74"/>
    </row>
    <row r="21" spans="1:6" ht="12" customHeight="1">
      <c r="A21" s="60"/>
      <c r="B21" s="59" t="s">
        <v>604</v>
      </c>
      <c r="C21" s="58"/>
      <c r="D21" s="58"/>
      <c r="E21" s="58"/>
      <c r="F21" s="23"/>
    </row>
    <row r="22" spans="1:6">
      <c r="A22" s="553" t="s">
        <v>199</v>
      </c>
      <c r="B22" s="553"/>
    </row>
    <row r="23" spans="1:6">
      <c r="A23" s="527" t="s">
        <v>189</v>
      </c>
      <c r="B23" s="527"/>
    </row>
    <row r="24" spans="1:6">
      <c r="A24" s="57" t="s">
        <v>188</v>
      </c>
      <c r="B24" s="56" t="s">
        <v>187</v>
      </c>
    </row>
    <row r="25" spans="1:6">
      <c r="A25" s="106"/>
      <c r="B25" s="111"/>
    </row>
    <row r="26" spans="1:6">
      <c r="A26" s="106" t="s">
        <v>198</v>
      </c>
      <c r="B26" s="53">
        <v>1418</v>
      </c>
    </row>
    <row r="27" spans="1:6">
      <c r="A27" s="106" t="s">
        <v>197</v>
      </c>
      <c r="B27" s="53">
        <v>82</v>
      </c>
    </row>
    <row r="28" spans="1:6">
      <c r="A28" s="106"/>
      <c r="B28" s="111"/>
    </row>
    <row r="29" spans="1:6">
      <c r="A29" s="55" t="s">
        <v>196</v>
      </c>
      <c r="B29" s="50">
        <f>SUM(B26:B28)</f>
        <v>1500</v>
      </c>
    </row>
    <row r="30" spans="1:6">
      <c r="A30" s="60"/>
      <c r="B30" s="74"/>
    </row>
    <row r="31" spans="1:6">
      <c r="A31" s="60"/>
      <c r="B31" s="74"/>
    </row>
    <row r="32" spans="1:6">
      <c r="A32" s="60"/>
      <c r="B32" s="74"/>
    </row>
    <row r="33" spans="1:5">
      <c r="A33" s="551" t="s">
        <v>560</v>
      </c>
      <c r="B33" s="551"/>
      <c r="C33" s="551"/>
      <c r="D33" s="551"/>
      <c r="E33" s="551"/>
    </row>
    <row r="34" spans="1:5">
      <c r="A34" s="553" t="s">
        <v>195</v>
      </c>
      <c r="B34" s="553"/>
      <c r="C34" s="553"/>
      <c r="D34" s="553"/>
      <c r="E34" s="553"/>
    </row>
    <row r="35" spans="1:5" ht="12" customHeight="1">
      <c r="A35" s="519" t="s">
        <v>189</v>
      </c>
      <c r="B35" s="519"/>
      <c r="C35" s="519"/>
      <c r="D35" s="519"/>
      <c r="E35" s="519"/>
    </row>
    <row r="36" spans="1:5">
      <c r="A36" s="554" t="s">
        <v>188</v>
      </c>
      <c r="B36" s="556" t="s">
        <v>187</v>
      </c>
      <c r="C36" s="549" t="s">
        <v>176</v>
      </c>
      <c r="D36" s="549" t="s">
        <v>186</v>
      </c>
      <c r="E36" s="544" t="s">
        <v>174</v>
      </c>
    </row>
    <row r="37" spans="1:5" ht="14.25" customHeight="1">
      <c r="A37" s="555"/>
      <c r="B37" s="557"/>
      <c r="C37" s="550"/>
      <c r="D37" s="550"/>
      <c r="E37" s="545"/>
    </row>
    <row r="38" spans="1:5">
      <c r="A38" s="54" t="s">
        <v>194</v>
      </c>
      <c r="B38" s="53">
        <f>29925+1247</f>
        <v>31172</v>
      </c>
      <c r="C38" s="37"/>
      <c r="D38" s="37"/>
      <c r="E38" s="53">
        <f>SUM(B38:D38)</f>
        <v>31172</v>
      </c>
    </row>
    <row r="39" spans="1:5" ht="33.75" customHeight="1">
      <c r="A39" s="54" t="s">
        <v>193</v>
      </c>
      <c r="B39" s="53">
        <v>480</v>
      </c>
      <c r="C39" s="112"/>
      <c r="D39" s="111"/>
      <c r="E39" s="37">
        <f>SUM(B39:D39)</f>
        <v>480</v>
      </c>
    </row>
    <row r="40" spans="1:5" ht="27" customHeight="1">
      <c r="A40" s="54" t="s">
        <v>192</v>
      </c>
      <c r="B40" s="53">
        <v>499</v>
      </c>
      <c r="C40" s="112"/>
      <c r="D40" s="112"/>
      <c r="E40" s="37">
        <f>SUM(B40:D40)</f>
        <v>499</v>
      </c>
    </row>
    <row r="41" spans="1:5" ht="27" customHeight="1">
      <c r="A41" s="493" t="s">
        <v>593</v>
      </c>
      <c r="B41" s="53"/>
      <c r="C41" s="53">
        <v>2000</v>
      </c>
      <c r="D41" s="115"/>
      <c r="E41" s="53">
        <f>SUM(B41:D41)</f>
        <v>2000</v>
      </c>
    </row>
    <row r="42" spans="1:5">
      <c r="A42" s="55" t="s">
        <v>191</v>
      </c>
      <c r="B42" s="50">
        <f>SUM(B38:B41)</f>
        <v>32151</v>
      </c>
      <c r="C42" s="50">
        <f t="shared" ref="C42:E42" si="0">SUM(C38:C41)</f>
        <v>2000</v>
      </c>
      <c r="D42" s="50">
        <f t="shared" si="0"/>
        <v>0</v>
      </c>
      <c r="E42" s="50">
        <f t="shared" si="0"/>
        <v>34151</v>
      </c>
    </row>
    <row r="43" spans="1:5">
      <c r="A43" s="60"/>
      <c r="B43" s="74"/>
      <c r="C43" s="74"/>
      <c r="D43" s="74"/>
      <c r="E43" s="74"/>
    </row>
    <row r="44" spans="1:5">
      <c r="A44" s="60"/>
      <c r="B44" s="74"/>
      <c r="C44" s="74"/>
      <c r="D44" s="74"/>
      <c r="E44" s="74"/>
    </row>
    <row r="46" spans="1:5">
      <c r="A46" s="551" t="s">
        <v>605</v>
      </c>
      <c r="B46" s="551"/>
      <c r="C46" s="551"/>
      <c r="D46" s="551"/>
      <c r="E46" s="551"/>
    </row>
    <row r="47" spans="1:5">
      <c r="A47" s="553" t="s">
        <v>190</v>
      </c>
      <c r="B47" s="553"/>
      <c r="C47" s="553"/>
      <c r="D47" s="553"/>
      <c r="E47" s="553"/>
    </row>
    <row r="48" spans="1:5">
      <c r="A48" s="519" t="s">
        <v>189</v>
      </c>
      <c r="B48" s="519"/>
      <c r="C48" s="519"/>
      <c r="D48" s="519"/>
      <c r="E48" s="519"/>
    </row>
    <row r="49" spans="1:5" ht="12.75" customHeight="1">
      <c r="A49" s="554" t="s">
        <v>188</v>
      </c>
      <c r="B49" s="556" t="s">
        <v>187</v>
      </c>
      <c r="C49" s="549" t="s">
        <v>176</v>
      </c>
      <c r="D49" s="549" t="s">
        <v>186</v>
      </c>
      <c r="E49" s="544" t="s">
        <v>174</v>
      </c>
    </row>
    <row r="50" spans="1:5">
      <c r="A50" s="555"/>
      <c r="B50" s="557"/>
      <c r="C50" s="550"/>
      <c r="D50" s="550"/>
      <c r="E50" s="545"/>
    </row>
    <row r="51" spans="1:5" ht="22.5">
      <c r="A51" s="54" t="s">
        <v>185</v>
      </c>
      <c r="B51" s="53">
        <v>4904</v>
      </c>
      <c r="C51" s="37"/>
      <c r="D51" s="37"/>
      <c r="E51" s="52">
        <f>SUM(B51:D51)</f>
        <v>4904</v>
      </c>
    </row>
    <row r="52" spans="1:5" ht="22.5">
      <c r="A52" s="54" t="s">
        <v>184</v>
      </c>
      <c r="B52" s="53">
        <v>500</v>
      </c>
      <c r="C52" s="37"/>
      <c r="D52" s="37"/>
      <c r="E52" s="52">
        <f>SUM(B52:D52)</f>
        <v>500</v>
      </c>
    </row>
    <row r="53" spans="1:5">
      <c r="A53" s="106"/>
      <c r="B53" s="111"/>
      <c r="C53" s="37"/>
      <c r="D53" s="37"/>
      <c r="E53" s="52">
        <f>SUM(B53:D53)</f>
        <v>0</v>
      </c>
    </row>
    <row r="54" spans="1:5">
      <c r="A54" s="106"/>
      <c r="B54" s="111"/>
      <c r="C54" s="112"/>
      <c r="D54" s="111"/>
      <c r="E54" s="52">
        <f>SUM(B54:D54)</f>
        <v>0</v>
      </c>
    </row>
    <row r="55" spans="1:5">
      <c r="A55" s="51" t="s">
        <v>183</v>
      </c>
      <c r="B55" s="50">
        <f>SUM(B51:B54)</f>
        <v>5404</v>
      </c>
      <c r="C55" s="50">
        <f>SUM(C51:C54)</f>
        <v>0</v>
      </c>
      <c r="D55" s="50">
        <f>SUM(D51:D54)</f>
        <v>0</v>
      </c>
      <c r="E55" s="50">
        <f>SUM(E51:E54)</f>
        <v>5404</v>
      </c>
    </row>
  </sheetData>
  <mergeCells count="35">
    <mergeCell ref="A6:C6"/>
    <mergeCell ref="A2:D2"/>
    <mergeCell ref="A3:B3"/>
    <mergeCell ref="C3:D3"/>
    <mergeCell ref="A4:C4"/>
    <mergeCell ref="A5:C5"/>
    <mergeCell ref="A22:B22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23:B23"/>
    <mergeCell ref="A33:E33"/>
    <mergeCell ref="A34:E34"/>
    <mergeCell ref="A35:E35"/>
    <mergeCell ref="A36:A37"/>
    <mergeCell ref="B36:B37"/>
    <mergeCell ref="C36:C37"/>
    <mergeCell ref="D36:D37"/>
    <mergeCell ref="E36:E37"/>
    <mergeCell ref="A46:E46"/>
    <mergeCell ref="A47:E47"/>
    <mergeCell ref="A48:E48"/>
    <mergeCell ref="A49:A50"/>
    <mergeCell ref="B49:B50"/>
    <mergeCell ref="C49:C50"/>
    <mergeCell ref="D49:D50"/>
    <mergeCell ref="E49:E50"/>
  </mergeCells>
  <pageMargins left="0.74803149606299213" right="0.35433070866141736" top="0.52" bottom="0.63" header="0.27" footer="0.32"/>
  <pageSetup paperSize="9" orientation="portrait" r:id="rId1"/>
  <headerFooter alignWithMargins="0">
    <oddHeader>&amp;LVeresegyház Város Önkormányzat</oddHeader>
    <oddFooter>&amp;LVeresegyház, 2013. Február 07.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2:F97"/>
  <sheetViews>
    <sheetView workbookViewId="0">
      <selection activeCell="C87" sqref="C87"/>
    </sheetView>
  </sheetViews>
  <sheetFormatPr defaultRowHeight="12.75"/>
  <cols>
    <col min="1" max="1" width="48.42578125" customWidth="1"/>
    <col min="2" max="2" width="13.140625" customWidth="1"/>
    <col min="3" max="3" width="13.5703125" customWidth="1"/>
    <col min="4" max="4" width="12" customWidth="1"/>
    <col min="5" max="5" width="14" customWidth="1"/>
    <col min="6" max="6" width="25" customWidth="1"/>
    <col min="7" max="7" width="16.28515625" customWidth="1"/>
  </cols>
  <sheetData>
    <row r="2" spans="1:5" ht="15" customHeight="1">
      <c r="A2" s="566" t="s">
        <v>346</v>
      </c>
      <c r="B2" s="566"/>
      <c r="C2" s="566"/>
      <c r="D2" s="566"/>
      <c r="E2" s="566"/>
    </row>
    <row r="3" spans="1:5">
      <c r="A3" s="69" t="s">
        <v>340</v>
      </c>
      <c r="B3" s="69"/>
      <c r="C3" s="69"/>
      <c r="D3" s="69"/>
      <c r="E3" s="69"/>
    </row>
    <row r="4" spans="1:5" ht="13.5" customHeight="1">
      <c r="A4" s="23"/>
      <c r="B4" s="23"/>
      <c r="C4" s="70"/>
      <c r="D4" s="70"/>
      <c r="E4" s="70" t="s">
        <v>0</v>
      </c>
    </row>
    <row r="5" spans="1:5" ht="31.5" customHeight="1">
      <c r="A5" s="40" t="s">
        <v>202</v>
      </c>
      <c r="B5" s="40" t="s">
        <v>159</v>
      </c>
      <c r="C5" s="62" t="s">
        <v>176</v>
      </c>
      <c r="D5" s="62" t="s">
        <v>201</v>
      </c>
      <c r="E5" s="40" t="s">
        <v>200</v>
      </c>
    </row>
    <row r="6" spans="1:5">
      <c r="A6" s="76" t="s">
        <v>218</v>
      </c>
      <c r="B6" s="27">
        <v>204276</v>
      </c>
      <c r="C6" s="10"/>
      <c r="D6" s="10"/>
      <c r="E6" s="27">
        <f>SUM(B6:D6)</f>
        <v>204276</v>
      </c>
    </row>
    <row r="7" spans="1:5">
      <c r="A7" s="76" t="s">
        <v>519</v>
      </c>
      <c r="B7" s="27">
        <v>147573</v>
      </c>
      <c r="C7" s="108"/>
      <c r="D7" s="108"/>
      <c r="E7" s="27">
        <f t="shared" ref="E7:E9" si="0">SUM(B7:D7)</f>
        <v>147573</v>
      </c>
    </row>
    <row r="8" spans="1:5">
      <c r="A8" s="76" t="s">
        <v>520</v>
      </c>
      <c r="B8" s="27">
        <v>7420</v>
      </c>
      <c r="C8" s="108"/>
      <c r="D8" s="108"/>
      <c r="E8" s="27">
        <f t="shared" si="0"/>
        <v>7420</v>
      </c>
    </row>
    <row r="9" spans="1:5">
      <c r="A9" s="76" t="s">
        <v>521</v>
      </c>
      <c r="B9" s="27">
        <v>3200</v>
      </c>
      <c r="C9" s="108"/>
      <c r="D9" s="108"/>
      <c r="E9" s="27">
        <f t="shared" si="0"/>
        <v>3200</v>
      </c>
    </row>
    <row r="10" spans="1:5">
      <c r="A10" s="76" t="s">
        <v>219</v>
      </c>
      <c r="B10" s="27">
        <v>430555</v>
      </c>
      <c r="C10" s="10"/>
      <c r="D10" s="10"/>
      <c r="E10" s="27">
        <f t="shared" ref="E10:E15" si="1">SUM(B10:D10)</f>
        <v>430555</v>
      </c>
    </row>
    <row r="11" spans="1:5">
      <c r="A11" s="76" t="s">
        <v>211</v>
      </c>
      <c r="B11" s="27">
        <v>82854</v>
      </c>
      <c r="C11" s="10"/>
      <c r="D11" s="10"/>
      <c r="E11" s="27">
        <f t="shared" si="1"/>
        <v>82854</v>
      </c>
    </row>
    <row r="12" spans="1:5">
      <c r="A12" s="76" t="s">
        <v>220</v>
      </c>
      <c r="B12" s="27">
        <v>434186</v>
      </c>
      <c r="C12" s="10"/>
      <c r="D12" s="10"/>
      <c r="E12" s="27">
        <f t="shared" si="1"/>
        <v>434186</v>
      </c>
    </row>
    <row r="13" spans="1:5">
      <c r="A13" s="76" t="s">
        <v>221</v>
      </c>
      <c r="B13" s="27">
        <v>14615</v>
      </c>
      <c r="C13" s="10"/>
      <c r="D13" s="10"/>
      <c r="E13" s="27">
        <f t="shared" si="1"/>
        <v>14615</v>
      </c>
    </row>
    <row r="14" spans="1:5">
      <c r="A14" s="76" t="s">
        <v>222</v>
      </c>
      <c r="B14" s="27">
        <v>85098</v>
      </c>
      <c r="C14" s="10"/>
      <c r="D14" s="10"/>
      <c r="E14" s="27">
        <f t="shared" si="1"/>
        <v>85098</v>
      </c>
    </row>
    <row r="15" spans="1:5">
      <c r="A15" s="76" t="s">
        <v>522</v>
      </c>
      <c r="B15" s="27">
        <v>77959</v>
      </c>
      <c r="C15" s="10"/>
      <c r="D15" s="10"/>
      <c r="E15" s="27">
        <f t="shared" si="1"/>
        <v>77959</v>
      </c>
    </row>
    <row r="16" spans="1:5" ht="18" customHeight="1">
      <c r="A16" s="25" t="s">
        <v>17</v>
      </c>
      <c r="B16" s="28">
        <f>SUM(B6:B15)</f>
        <v>1487736</v>
      </c>
      <c r="C16" s="28">
        <f t="shared" ref="C16:D16" si="2">SUM(C6:C14)</f>
        <v>0</v>
      </c>
      <c r="D16" s="28">
        <f t="shared" si="2"/>
        <v>0</v>
      </c>
      <c r="E16" s="28">
        <f>SUM(E6:E15)</f>
        <v>1487736</v>
      </c>
    </row>
    <row r="17" spans="1:5">
      <c r="A17" s="23"/>
      <c r="B17" s="23"/>
      <c r="C17" s="23"/>
      <c r="D17" s="23"/>
      <c r="E17" s="23"/>
    </row>
    <row r="18" spans="1:5">
      <c r="A18" s="23"/>
      <c r="B18" s="23"/>
      <c r="C18" s="23"/>
      <c r="D18" s="23"/>
      <c r="E18" s="23"/>
    </row>
    <row r="19" spans="1:5">
      <c r="A19" s="23"/>
      <c r="B19" s="23"/>
      <c r="C19" s="23"/>
      <c r="D19" s="23"/>
      <c r="E19" s="23"/>
    </row>
    <row r="20" spans="1:5">
      <c r="A20" s="23"/>
      <c r="B20" s="23"/>
      <c r="C20" s="23"/>
      <c r="D20" s="23"/>
      <c r="E20" s="23"/>
    </row>
    <row r="21" spans="1:5">
      <c r="A21" s="23"/>
      <c r="B21" s="23"/>
      <c r="C21" s="23"/>
      <c r="D21" s="23"/>
      <c r="E21" s="23"/>
    </row>
    <row r="22" spans="1:5">
      <c r="A22" s="23"/>
      <c r="B22" s="23"/>
      <c r="C22" s="23"/>
      <c r="D22" s="23"/>
      <c r="E22" s="23"/>
    </row>
    <row r="23" spans="1:5">
      <c r="A23" s="566" t="s">
        <v>347</v>
      </c>
      <c r="B23" s="566"/>
      <c r="C23" s="566"/>
      <c r="D23" s="566"/>
      <c r="E23" s="566"/>
    </row>
    <row r="24" spans="1:5">
      <c r="A24" s="69" t="s">
        <v>341</v>
      </c>
      <c r="B24" s="69"/>
      <c r="C24" s="69"/>
      <c r="D24" s="69"/>
      <c r="E24" s="69"/>
    </row>
    <row r="25" spans="1:5">
      <c r="A25" s="23"/>
      <c r="B25" s="23"/>
      <c r="C25" s="71"/>
      <c r="D25" s="71"/>
      <c r="E25" s="71" t="s">
        <v>0</v>
      </c>
    </row>
    <row r="26" spans="1:5" ht="22.5">
      <c r="A26" s="40" t="s">
        <v>202</v>
      </c>
      <c r="B26" s="40" t="s">
        <v>159</v>
      </c>
      <c r="C26" s="62" t="s">
        <v>176</v>
      </c>
      <c r="D26" s="62" t="s">
        <v>201</v>
      </c>
      <c r="E26" s="40" t="s">
        <v>200</v>
      </c>
    </row>
    <row r="27" spans="1:5">
      <c r="A27" s="76" t="s">
        <v>218</v>
      </c>
      <c r="B27" s="27">
        <v>17754</v>
      </c>
      <c r="C27" s="10"/>
      <c r="D27" s="10"/>
      <c r="E27" s="27">
        <f>SUM(B27:D27)</f>
        <v>17754</v>
      </c>
    </row>
    <row r="28" spans="1:5">
      <c r="A28" s="76" t="s">
        <v>223</v>
      </c>
      <c r="B28" s="27">
        <v>254</v>
      </c>
      <c r="C28" s="10"/>
      <c r="D28" s="10"/>
      <c r="E28" s="27">
        <f t="shared" ref="E28:E29" si="3">SUM(B28:D28)</f>
        <v>254</v>
      </c>
    </row>
    <row r="29" spans="1:5">
      <c r="A29" s="25" t="s">
        <v>47</v>
      </c>
      <c r="B29" s="28">
        <f>SUM(B27:B28)</f>
        <v>18008</v>
      </c>
      <c r="C29" s="25"/>
      <c r="D29" s="25"/>
      <c r="E29" s="28">
        <f t="shared" si="3"/>
        <v>18008</v>
      </c>
    </row>
    <row r="30" spans="1:5">
      <c r="A30" s="67"/>
      <c r="B30" s="449"/>
      <c r="C30" s="67"/>
      <c r="D30" s="67"/>
      <c r="E30" s="449"/>
    </row>
    <row r="31" spans="1:5">
      <c r="A31" s="67"/>
      <c r="B31" s="449"/>
      <c r="C31" s="67"/>
      <c r="D31" s="67"/>
      <c r="E31" s="449"/>
    </row>
    <row r="32" spans="1:5">
      <c r="A32" s="67"/>
      <c r="B32" s="449"/>
      <c r="C32" s="67"/>
      <c r="D32" s="67"/>
      <c r="E32" s="449"/>
    </row>
    <row r="33" spans="1:5">
      <c r="A33" s="67"/>
      <c r="B33" s="449"/>
      <c r="C33" s="67"/>
      <c r="D33" s="67"/>
      <c r="E33" s="449"/>
    </row>
    <row r="34" spans="1:5">
      <c r="A34" s="67"/>
      <c r="B34" s="449"/>
      <c r="C34" s="67"/>
      <c r="D34" s="67"/>
      <c r="E34" s="449"/>
    </row>
    <row r="35" spans="1:5">
      <c r="A35" s="23"/>
      <c r="B35" s="23"/>
      <c r="C35" s="23"/>
      <c r="D35" s="23"/>
      <c r="E35" s="23"/>
    </row>
    <row r="36" spans="1:5">
      <c r="A36" s="566" t="s">
        <v>348</v>
      </c>
      <c r="B36" s="566"/>
      <c r="C36" s="566"/>
      <c r="D36" s="566"/>
      <c r="E36" s="566"/>
    </row>
    <row r="37" spans="1:5">
      <c r="A37" s="23"/>
      <c r="B37" s="23"/>
      <c r="C37" s="23"/>
      <c r="D37" s="23"/>
      <c r="E37" s="23"/>
    </row>
    <row r="38" spans="1:5">
      <c r="A38" s="567" t="s">
        <v>518</v>
      </c>
      <c r="B38" s="567"/>
      <c r="C38" s="567"/>
      <c r="D38" s="567"/>
      <c r="E38" s="567"/>
    </row>
    <row r="39" spans="1:5">
      <c r="A39" s="519" t="s">
        <v>0</v>
      </c>
      <c r="B39" s="519"/>
      <c r="C39" s="519"/>
      <c r="D39" s="519"/>
      <c r="E39" s="519"/>
    </row>
    <row r="40" spans="1:5" ht="22.5">
      <c r="A40" s="40" t="s">
        <v>202</v>
      </c>
      <c r="B40" s="40" t="s">
        <v>159</v>
      </c>
      <c r="C40" s="62" t="s">
        <v>176</v>
      </c>
      <c r="D40" s="62" t="s">
        <v>201</v>
      </c>
      <c r="E40" s="40" t="s">
        <v>200</v>
      </c>
    </row>
    <row r="41" spans="1:5">
      <c r="A41" s="108" t="s">
        <v>224</v>
      </c>
      <c r="B41" s="66">
        <v>32000</v>
      </c>
      <c r="C41" s="108"/>
      <c r="D41" s="108"/>
      <c r="E41" s="27">
        <f>SUM(B41:D41)</f>
        <v>32000</v>
      </c>
    </row>
    <row r="42" spans="1:5">
      <c r="A42" s="25" t="s">
        <v>47</v>
      </c>
      <c r="B42" s="28">
        <f>SUM(B41:B41)</f>
        <v>32000</v>
      </c>
      <c r="C42" s="28">
        <f>SUM(C41:C41)</f>
        <v>0</v>
      </c>
      <c r="D42" s="28">
        <f>SUM(D41:D41)</f>
        <v>0</v>
      </c>
      <c r="E42" s="28">
        <f>SUM(E41:E41)</f>
        <v>32000</v>
      </c>
    </row>
    <row r="43" spans="1:5">
      <c r="A43" s="67"/>
      <c r="B43" s="449"/>
      <c r="C43" s="449"/>
      <c r="D43" s="449"/>
      <c r="E43" s="449"/>
    </row>
    <row r="44" spans="1:5">
      <c r="A44" s="67"/>
      <c r="B44" s="449"/>
      <c r="C44" s="449"/>
      <c r="D44" s="449"/>
      <c r="E44" s="449"/>
    </row>
    <row r="45" spans="1:5">
      <c r="A45" s="67"/>
      <c r="B45" s="449"/>
      <c r="C45" s="449"/>
      <c r="D45" s="449"/>
      <c r="E45" s="449"/>
    </row>
    <row r="46" spans="1:5">
      <c r="A46" s="67"/>
      <c r="B46" s="449"/>
      <c r="C46" s="449"/>
      <c r="D46" s="449"/>
      <c r="E46" s="449"/>
    </row>
    <row r="47" spans="1:5">
      <c r="A47" s="23"/>
      <c r="B47" s="23"/>
      <c r="C47" s="23"/>
      <c r="D47" s="23"/>
      <c r="E47" s="23"/>
    </row>
    <row r="48" spans="1:5">
      <c r="A48" s="566" t="s">
        <v>349</v>
      </c>
      <c r="B48" s="566"/>
      <c r="C48" s="566"/>
      <c r="D48" s="566"/>
      <c r="E48" s="566"/>
    </row>
    <row r="49" spans="1:5" ht="15.75" customHeight="1">
      <c r="A49" s="567" t="s">
        <v>227</v>
      </c>
      <c r="B49" s="567"/>
      <c r="C49" s="567"/>
      <c r="D49" s="567"/>
      <c r="E49" s="567"/>
    </row>
    <row r="50" spans="1:5">
      <c r="A50" s="519" t="s">
        <v>0</v>
      </c>
      <c r="B50" s="519"/>
      <c r="C50" s="519"/>
      <c r="D50" s="519"/>
      <c r="E50" s="519"/>
    </row>
    <row r="51" spans="1:5" ht="22.5">
      <c r="A51" s="40" t="s">
        <v>202</v>
      </c>
      <c r="B51" s="40" t="s">
        <v>159</v>
      </c>
      <c r="C51" s="62" t="s">
        <v>176</v>
      </c>
      <c r="D51" s="62" t="s">
        <v>201</v>
      </c>
      <c r="E51" s="40" t="s">
        <v>200</v>
      </c>
    </row>
    <row r="52" spans="1:5" ht="26.25" customHeight="1">
      <c r="A52" s="68" t="s">
        <v>210</v>
      </c>
      <c r="B52" s="66">
        <v>57670</v>
      </c>
      <c r="C52" s="10"/>
      <c r="D52" s="10"/>
      <c r="E52" s="27">
        <f>SUM(B52:D52)</f>
        <v>57670</v>
      </c>
    </row>
    <row r="53" spans="1:5">
      <c r="A53" s="25" t="s">
        <v>47</v>
      </c>
      <c r="B53" s="28">
        <f>SUM(B52:B52)</f>
        <v>57670</v>
      </c>
      <c r="C53" s="28">
        <f>SUM(C52:C52)</f>
        <v>0</v>
      </c>
      <c r="D53" s="28">
        <f>SUM(D52:D52)</f>
        <v>0</v>
      </c>
      <c r="E53" s="28">
        <f>SUM(E52:E52)</f>
        <v>57670</v>
      </c>
    </row>
    <row r="54" spans="1:5">
      <c r="A54" s="67"/>
      <c r="B54" s="67"/>
      <c r="C54" s="58"/>
      <c r="D54" s="58"/>
      <c r="E54" s="58"/>
    </row>
    <row r="55" spans="1:5">
      <c r="A55" s="67"/>
      <c r="B55" s="67"/>
      <c r="C55" s="58"/>
      <c r="D55" s="58"/>
      <c r="E55" s="58"/>
    </row>
    <row r="56" spans="1:5">
      <c r="A56" s="67"/>
      <c r="B56" s="67"/>
      <c r="C56" s="58"/>
      <c r="D56" s="58"/>
      <c r="E56" s="58"/>
    </row>
    <row r="57" spans="1:5">
      <c r="A57" s="67"/>
      <c r="B57" s="67"/>
      <c r="C57" s="58"/>
      <c r="D57" s="58"/>
      <c r="E57" s="58"/>
    </row>
    <row r="58" spans="1:5">
      <c r="A58" s="67"/>
      <c r="B58" s="67"/>
      <c r="C58" s="58"/>
      <c r="D58" s="58"/>
      <c r="E58" s="58"/>
    </row>
    <row r="59" spans="1:5">
      <c r="A59" s="67"/>
      <c r="B59" s="67"/>
      <c r="C59" s="58"/>
      <c r="D59" s="58"/>
      <c r="E59" s="58"/>
    </row>
    <row r="60" spans="1:5">
      <c r="A60" s="67"/>
      <c r="B60" s="67"/>
      <c r="C60" s="58"/>
      <c r="D60" s="58"/>
      <c r="E60" s="58"/>
    </row>
    <row r="61" spans="1:5">
      <c r="A61" s="67"/>
      <c r="B61" s="67"/>
      <c r="C61" s="58"/>
      <c r="D61" s="58"/>
      <c r="E61" s="58"/>
    </row>
    <row r="62" spans="1:5">
      <c r="A62" s="67"/>
      <c r="B62" s="67"/>
      <c r="C62" s="58"/>
      <c r="D62" s="58"/>
      <c r="E62" s="58"/>
    </row>
    <row r="63" spans="1:5">
      <c r="A63" s="67"/>
      <c r="B63" s="67"/>
      <c r="C63" s="58"/>
      <c r="D63" s="58"/>
      <c r="E63" s="58"/>
    </row>
    <row r="64" spans="1:5">
      <c r="A64" s="67"/>
      <c r="B64" s="67"/>
      <c r="C64" s="58"/>
      <c r="D64" s="58"/>
      <c r="E64" s="58"/>
    </row>
    <row r="65" spans="1:6">
      <c r="A65" s="67"/>
      <c r="B65" s="67"/>
      <c r="C65" s="58"/>
      <c r="D65" s="58"/>
      <c r="E65" s="58"/>
    </row>
    <row r="66" spans="1:6">
      <c r="A66" s="67"/>
      <c r="B66" s="67"/>
      <c r="C66" s="58"/>
      <c r="D66" s="58"/>
      <c r="E66" s="58"/>
    </row>
    <row r="67" spans="1:6">
      <c r="A67" s="67"/>
      <c r="B67" s="67"/>
      <c r="C67" s="58"/>
      <c r="D67" s="58"/>
      <c r="E67" s="58"/>
    </row>
    <row r="68" spans="1:6">
      <c r="A68" s="67"/>
      <c r="B68" s="67"/>
      <c r="C68" s="58"/>
      <c r="D68" s="58"/>
      <c r="E68" s="58"/>
    </row>
    <row r="69" spans="1:6">
      <c r="A69" s="566" t="s">
        <v>350</v>
      </c>
      <c r="B69" s="566"/>
      <c r="C69" s="566"/>
      <c r="D69" s="566"/>
      <c r="E69" s="566"/>
    </row>
    <row r="70" spans="1:6" ht="13.5" customHeight="1">
      <c r="A70" s="567" t="s">
        <v>226</v>
      </c>
      <c r="B70" s="567"/>
      <c r="C70" s="567"/>
      <c r="D70" s="567"/>
      <c r="E70" s="567"/>
    </row>
    <row r="71" spans="1:6">
      <c r="A71" s="527" t="s">
        <v>0</v>
      </c>
      <c r="B71" s="527"/>
      <c r="C71" s="527"/>
      <c r="D71" s="527"/>
      <c r="E71" s="527"/>
    </row>
    <row r="72" spans="1:6" ht="30" customHeight="1">
      <c r="A72" s="40" t="s">
        <v>202</v>
      </c>
      <c r="B72" s="40" t="s">
        <v>159</v>
      </c>
      <c r="C72" s="62" t="s">
        <v>176</v>
      </c>
      <c r="D72" s="62" t="s">
        <v>201</v>
      </c>
      <c r="E72" s="40" t="s">
        <v>200</v>
      </c>
      <c r="F72" s="64"/>
    </row>
    <row r="73" spans="1:6" ht="27" customHeight="1">
      <c r="A73" s="68" t="s">
        <v>225</v>
      </c>
      <c r="B73" s="66">
        <v>1200</v>
      </c>
      <c r="C73" s="10"/>
      <c r="D73" s="10"/>
      <c r="E73" s="27">
        <f t="shared" ref="E73:E84" si="4">SUM(B73:D73)</f>
        <v>1200</v>
      </c>
      <c r="F73" s="65"/>
    </row>
    <row r="74" spans="1:6" ht="16.5" customHeight="1">
      <c r="A74" s="84" t="s">
        <v>342</v>
      </c>
      <c r="B74" s="66">
        <v>423</v>
      </c>
      <c r="C74" s="10"/>
      <c r="D74" s="10"/>
      <c r="E74" s="27">
        <f t="shared" si="4"/>
        <v>423</v>
      </c>
      <c r="F74" s="65"/>
    </row>
    <row r="75" spans="1:6" ht="15.75" customHeight="1">
      <c r="A75" s="10" t="s">
        <v>209</v>
      </c>
      <c r="B75" s="66">
        <v>2000</v>
      </c>
      <c r="C75" s="10"/>
      <c r="D75" s="10"/>
      <c r="E75" s="27">
        <f t="shared" si="4"/>
        <v>2000</v>
      </c>
      <c r="F75" s="65"/>
    </row>
    <row r="76" spans="1:6" ht="15.75" customHeight="1">
      <c r="A76" s="10" t="s">
        <v>208</v>
      </c>
      <c r="B76" s="77">
        <v>3560</v>
      </c>
      <c r="C76" s="10"/>
      <c r="D76" s="10"/>
      <c r="E76" s="27">
        <f t="shared" si="4"/>
        <v>3560</v>
      </c>
      <c r="F76" s="65"/>
    </row>
    <row r="77" spans="1:6" ht="14.25" customHeight="1">
      <c r="A77" s="512" t="s">
        <v>625</v>
      </c>
      <c r="B77" s="77">
        <v>5500</v>
      </c>
      <c r="C77" s="10"/>
      <c r="D77" s="10"/>
      <c r="E77" s="27">
        <f t="shared" si="4"/>
        <v>5500</v>
      </c>
      <c r="F77" s="65"/>
    </row>
    <row r="78" spans="1:6" ht="15" customHeight="1">
      <c r="A78" s="10" t="s">
        <v>206</v>
      </c>
      <c r="B78" s="77">
        <v>1500</v>
      </c>
      <c r="C78" s="10"/>
      <c r="D78" s="10"/>
      <c r="E78" s="27">
        <f t="shared" si="4"/>
        <v>1500</v>
      </c>
      <c r="F78" s="65"/>
    </row>
    <row r="79" spans="1:6" ht="16.5" customHeight="1">
      <c r="A79" s="10" t="s">
        <v>205</v>
      </c>
      <c r="B79" s="66">
        <v>2000</v>
      </c>
      <c r="C79" s="10"/>
      <c r="D79" s="10"/>
      <c r="E79" s="27">
        <f t="shared" si="4"/>
        <v>2000</v>
      </c>
      <c r="F79" s="65"/>
    </row>
    <row r="80" spans="1:6" ht="16.5" customHeight="1">
      <c r="A80" s="512" t="s">
        <v>624</v>
      </c>
      <c r="B80" s="66">
        <v>1500</v>
      </c>
      <c r="C80" s="10"/>
      <c r="D80" s="10"/>
      <c r="E80" s="27">
        <f t="shared" si="4"/>
        <v>1500</v>
      </c>
      <c r="F80" s="65"/>
    </row>
    <row r="81" spans="1:6" ht="15.75" customHeight="1">
      <c r="A81" s="10" t="s">
        <v>207</v>
      </c>
      <c r="B81" s="77">
        <v>30000</v>
      </c>
      <c r="C81" s="10"/>
      <c r="D81" s="10"/>
      <c r="E81" s="27">
        <f>SUM(B81:D81)</f>
        <v>30000</v>
      </c>
      <c r="F81" s="65"/>
    </row>
    <row r="82" spans="1:6" ht="15" customHeight="1">
      <c r="A82" s="10" t="s">
        <v>204</v>
      </c>
      <c r="B82" s="66">
        <v>300</v>
      </c>
      <c r="C82" s="10"/>
      <c r="D82" s="10"/>
      <c r="E82" s="27">
        <f t="shared" si="4"/>
        <v>300</v>
      </c>
      <c r="F82" s="65"/>
    </row>
    <row r="83" spans="1:6" ht="13.5" customHeight="1">
      <c r="A83" s="10" t="s">
        <v>203</v>
      </c>
      <c r="B83" s="66">
        <v>9000</v>
      </c>
      <c r="C83" s="10"/>
      <c r="D83" s="10"/>
      <c r="E83" s="27">
        <f t="shared" si="4"/>
        <v>9000</v>
      </c>
      <c r="F83" s="65"/>
    </row>
    <row r="84" spans="1:6" ht="14.25" customHeight="1">
      <c r="A84" s="512" t="s">
        <v>623</v>
      </c>
      <c r="B84" s="66">
        <v>4000</v>
      </c>
      <c r="C84" s="10"/>
      <c r="D84" s="10"/>
      <c r="E84" s="27">
        <f t="shared" si="4"/>
        <v>4000</v>
      </c>
      <c r="F84" s="65"/>
    </row>
    <row r="85" spans="1:6" ht="16.5" customHeight="1">
      <c r="A85" s="25" t="s">
        <v>47</v>
      </c>
      <c r="B85" s="28">
        <f>SUM(B73:B84)</f>
        <v>60983</v>
      </c>
      <c r="C85" s="25">
        <f>SUM(C73:C84)</f>
        <v>0</v>
      </c>
      <c r="D85" s="25">
        <f>SUM(D73:D84)</f>
        <v>0</v>
      </c>
      <c r="E85" s="28">
        <f>SUM(E73:E84)</f>
        <v>60983</v>
      </c>
      <c r="F85" s="64"/>
    </row>
    <row r="86" spans="1:6">
      <c r="A86" s="23"/>
      <c r="B86" s="23"/>
      <c r="C86" s="23"/>
      <c r="D86" s="23"/>
      <c r="E86" s="23"/>
    </row>
    <row r="87" spans="1:6">
      <c r="A87" s="23"/>
      <c r="B87" s="23"/>
      <c r="C87" s="23"/>
      <c r="D87" s="23"/>
      <c r="E87" s="23"/>
    </row>
    <row r="88" spans="1:6">
      <c r="A88" s="23"/>
      <c r="B88" s="23"/>
      <c r="C88" s="23"/>
      <c r="D88" s="23"/>
      <c r="E88" s="23"/>
    </row>
    <row r="89" spans="1:6">
      <c r="A89" s="23"/>
      <c r="B89" s="23"/>
      <c r="C89" s="23"/>
      <c r="D89" s="23"/>
      <c r="E89" s="23"/>
    </row>
    <row r="90" spans="1:6">
      <c r="A90" s="23"/>
      <c r="B90" s="23"/>
      <c r="C90" s="23"/>
      <c r="D90" s="23"/>
      <c r="E90" s="23"/>
    </row>
    <row r="91" spans="1:6">
      <c r="A91" s="23"/>
      <c r="B91" s="23"/>
      <c r="C91" s="23"/>
      <c r="D91" s="23"/>
      <c r="E91" s="23"/>
    </row>
    <row r="92" spans="1:6">
      <c r="A92" s="566" t="s">
        <v>517</v>
      </c>
      <c r="B92" s="566"/>
      <c r="C92" s="566"/>
      <c r="D92" s="566"/>
      <c r="E92" s="566"/>
    </row>
    <row r="93" spans="1:6">
      <c r="A93" s="567" t="s">
        <v>228</v>
      </c>
      <c r="B93" s="567"/>
      <c r="C93" s="567"/>
      <c r="D93" s="567"/>
      <c r="E93" s="567"/>
    </row>
    <row r="94" spans="1:6">
      <c r="A94" s="527" t="s">
        <v>0</v>
      </c>
      <c r="B94" s="527"/>
      <c r="C94" s="527"/>
      <c r="D94" s="527"/>
      <c r="E94" s="527"/>
    </row>
    <row r="95" spans="1:6" ht="22.5">
      <c r="A95" s="63" t="s">
        <v>202</v>
      </c>
      <c r="B95" s="40" t="s">
        <v>159</v>
      </c>
      <c r="C95" s="62" t="s">
        <v>176</v>
      </c>
      <c r="D95" s="62" t="s">
        <v>201</v>
      </c>
      <c r="E95" s="40" t="s">
        <v>200</v>
      </c>
    </row>
    <row r="96" spans="1:6" ht="22.5">
      <c r="A96" s="61" t="s">
        <v>343</v>
      </c>
      <c r="B96" s="27">
        <v>32000</v>
      </c>
      <c r="C96" s="10"/>
      <c r="D96" s="10"/>
      <c r="E96" s="27">
        <f>SUM(B96:D96)</f>
        <v>32000</v>
      </c>
    </row>
    <row r="97" spans="1:5">
      <c r="A97" s="25" t="s">
        <v>47</v>
      </c>
      <c r="B97" s="28">
        <f>SUM(B96:B96)</f>
        <v>32000</v>
      </c>
      <c r="C97" s="28">
        <f>SUM(C96:C96)</f>
        <v>0</v>
      </c>
      <c r="D97" s="28">
        <f>SUM(D96:D96)</f>
        <v>0</v>
      </c>
      <c r="E97" s="28">
        <f>SUM(E96:E96)</f>
        <v>32000</v>
      </c>
    </row>
  </sheetData>
  <mergeCells count="14">
    <mergeCell ref="A2:E2"/>
    <mergeCell ref="A94:E94"/>
    <mergeCell ref="A71:E71"/>
    <mergeCell ref="A70:E70"/>
    <mergeCell ref="A93:E93"/>
    <mergeCell ref="A48:E48"/>
    <mergeCell ref="A50:E50"/>
    <mergeCell ref="A92:E92"/>
    <mergeCell ref="A69:E69"/>
    <mergeCell ref="A49:E49"/>
    <mergeCell ref="A23:E23"/>
    <mergeCell ref="A38:E38"/>
    <mergeCell ref="A36:E36"/>
    <mergeCell ref="A39:E39"/>
  </mergeCells>
  <pageMargins left="0.59055118110236227" right="0.59055118110236227" top="0.51181102362204722" bottom="0.19685039370078741" header="0.15748031496062992" footer="0"/>
  <pageSetup paperSize="9" scale="90" orientation="portrait" horizontalDpi="300" verticalDpi="300" r:id="rId1"/>
  <headerFooter alignWithMargins="0">
    <oddHeader>&amp;LVeresegyház Város Önkormányzat</oddHeader>
    <oddFooter>&amp;LVeresegyház, 2013. Február 06.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K178"/>
  <sheetViews>
    <sheetView view="pageBreakPreview" topLeftCell="A76" zoomScale="80" zoomScaleNormal="100" zoomScaleSheetLayoutView="80" workbookViewId="0">
      <selection activeCell="K6" sqref="K6:K8"/>
    </sheetView>
  </sheetViews>
  <sheetFormatPr defaultRowHeight="15"/>
  <cols>
    <col min="1" max="1" width="11.140625" style="116" customWidth="1"/>
    <col min="2" max="2" width="42.140625" style="116" customWidth="1"/>
    <col min="3" max="3" width="12.140625" style="116" customWidth="1"/>
    <col min="4" max="4" width="9.7109375" style="116" customWidth="1"/>
    <col min="5" max="5" width="10.140625" style="116" customWidth="1"/>
    <col min="6" max="8" width="8.5703125" style="116" customWidth="1"/>
    <col min="9" max="9" width="13.28515625" style="116" customWidth="1"/>
    <col min="10" max="10" width="12.7109375" style="116" customWidth="1"/>
    <col min="11" max="11" width="15.7109375" style="116" customWidth="1"/>
    <col min="12" max="16384" width="9.140625" style="116"/>
  </cols>
  <sheetData>
    <row r="1" spans="1:11" ht="15.75">
      <c r="A1" s="604" t="s">
        <v>606</v>
      </c>
      <c r="B1" s="604"/>
      <c r="C1" s="604"/>
      <c r="D1" s="604"/>
      <c r="E1" s="604"/>
      <c r="F1" s="604"/>
      <c r="G1" s="604"/>
      <c r="H1" s="604"/>
      <c r="I1" s="604"/>
      <c r="J1" s="604"/>
      <c r="K1" s="604"/>
    </row>
    <row r="2" spans="1:11" ht="15.75">
      <c r="A2" s="604"/>
      <c r="B2" s="604"/>
      <c r="C2" s="604"/>
      <c r="D2" s="604"/>
      <c r="E2" s="604"/>
      <c r="F2" s="604"/>
      <c r="G2" s="604"/>
      <c r="H2" s="604"/>
      <c r="I2" s="604"/>
      <c r="J2" s="604"/>
      <c r="K2" s="604"/>
    </row>
    <row r="3" spans="1:11" ht="15.75">
      <c r="A3" s="117"/>
      <c r="B3" s="117"/>
      <c r="C3" s="117"/>
      <c r="D3" s="117"/>
      <c r="E3" s="117"/>
      <c r="F3" s="117"/>
      <c r="G3" s="117"/>
      <c r="H3" s="117"/>
      <c r="I3" s="117"/>
      <c r="J3" s="117"/>
      <c r="K3" s="117"/>
    </row>
    <row r="4" spans="1:11" ht="15.75">
      <c r="A4" s="117"/>
      <c r="B4" s="117"/>
      <c r="C4" s="117"/>
      <c r="D4" s="117"/>
      <c r="E4" s="117"/>
      <c r="F4" s="117"/>
      <c r="G4" s="117"/>
      <c r="H4" s="117"/>
      <c r="I4" s="117"/>
      <c r="J4" s="117"/>
      <c r="K4" s="187" t="s">
        <v>359</v>
      </c>
    </row>
    <row r="5" spans="1:11" ht="15.75" thickBot="1">
      <c r="A5" s="118"/>
      <c r="B5" s="118"/>
      <c r="C5" s="118"/>
      <c r="D5" s="118"/>
      <c r="E5" s="118"/>
      <c r="F5" s="118"/>
      <c r="G5" s="118"/>
      <c r="H5" s="118"/>
      <c r="I5" s="118"/>
      <c r="J5" s="118"/>
      <c r="K5" s="187" t="s">
        <v>0</v>
      </c>
    </row>
    <row r="6" spans="1:11" ht="15" customHeight="1">
      <c r="A6" s="624" t="s">
        <v>253</v>
      </c>
      <c r="B6" s="627" t="s">
        <v>596</v>
      </c>
      <c r="C6" s="630" t="s">
        <v>251</v>
      </c>
      <c r="D6" s="630"/>
      <c r="E6" s="630"/>
      <c r="F6" s="630" t="s">
        <v>251</v>
      </c>
      <c r="G6" s="630"/>
      <c r="H6" s="630"/>
      <c r="I6" s="627" t="s">
        <v>250</v>
      </c>
      <c r="J6" s="627" t="s">
        <v>249</v>
      </c>
      <c r="K6" s="631" t="s">
        <v>301</v>
      </c>
    </row>
    <row r="7" spans="1:11">
      <c r="A7" s="625"/>
      <c r="B7" s="628"/>
      <c r="C7" s="634" t="s">
        <v>247</v>
      </c>
      <c r="D7" s="635"/>
      <c r="E7" s="636"/>
      <c r="F7" s="634" t="s">
        <v>246</v>
      </c>
      <c r="G7" s="635"/>
      <c r="H7" s="636"/>
      <c r="I7" s="628"/>
      <c r="J7" s="628"/>
      <c r="K7" s="632"/>
    </row>
    <row r="8" spans="1:11" ht="40.5" customHeight="1" thickBot="1">
      <c r="A8" s="626"/>
      <c r="B8" s="629"/>
      <c r="C8" s="119" t="s">
        <v>245</v>
      </c>
      <c r="D8" s="119" t="s">
        <v>244</v>
      </c>
      <c r="E8" s="119" t="s">
        <v>243</v>
      </c>
      <c r="F8" s="119" t="s">
        <v>245</v>
      </c>
      <c r="G8" s="119" t="s">
        <v>244</v>
      </c>
      <c r="H8" s="119" t="s">
        <v>243</v>
      </c>
      <c r="I8" s="629"/>
      <c r="J8" s="629"/>
      <c r="K8" s="633"/>
    </row>
    <row r="9" spans="1:11" ht="15.75" thickBot="1">
      <c r="A9" s="120" t="s">
        <v>300</v>
      </c>
      <c r="B9" s="121" t="s">
        <v>361</v>
      </c>
      <c r="C9" s="122">
        <v>4160</v>
      </c>
      <c r="D9" s="122">
        <f>C9*0.27</f>
        <v>1123.2</v>
      </c>
      <c r="E9" s="122">
        <f>SUM(C9:D9)</f>
        <v>5283.2</v>
      </c>
      <c r="F9" s="122"/>
      <c r="G9" s="122"/>
      <c r="H9" s="122"/>
      <c r="I9" s="122">
        <v>5283.2</v>
      </c>
      <c r="J9" s="122">
        <v>0</v>
      </c>
      <c r="K9" s="123">
        <v>5283.2</v>
      </c>
    </row>
    <row r="10" spans="1:11">
      <c r="A10" s="622" t="s">
        <v>299</v>
      </c>
      <c r="B10" s="124" t="s">
        <v>298</v>
      </c>
      <c r="C10" s="125">
        <v>6610</v>
      </c>
      <c r="D10" s="125">
        <v>1785</v>
      </c>
      <c r="E10" s="125">
        <f>SUM(C10:D10)</f>
        <v>8395</v>
      </c>
      <c r="F10" s="125"/>
      <c r="G10" s="125"/>
      <c r="H10" s="125"/>
      <c r="I10" s="595">
        <v>347480</v>
      </c>
      <c r="J10" s="598">
        <v>0</v>
      </c>
      <c r="K10" s="601">
        <v>347480</v>
      </c>
    </row>
    <row r="11" spans="1:11">
      <c r="A11" s="623"/>
      <c r="B11" s="126" t="s">
        <v>297</v>
      </c>
      <c r="C11" s="127">
        <v>5290</v>
      </c>
      <c r="D11" s="127">
        <v>1428</v>
      </c>
      <c r="E11" s="127">
        <f t="shared" ref="E11:E36" si="0">SUM(C11:D11)</f>
        <v>6718</v>
      </c>
      <c r="F11" s="127"/>
      <c r="G11" s="127"/>
      <c r="H11" s="127"/>
      <c r="I11" s="596"/>
      <c r="J11" s="599"/>
      <c r="K11" s="602"/>
    </row>
    <row r="12" spans="1:11">
      <c r="A12" s="623"/>
      <c r="B12" s="126" t="s">
        <v>296</v>
      </c>
      <c r="C12" s="127">
        <v>3915</v>
      </c>
      <c r="D12" s="127">
        <v>1057</v>
      </c>
      <c r="E12" s="127">
        <f t="shared" si="0"/>
        <v>4972</v>
      </c>
      <c r="F12" s="127"/>
      <c r="G12" s="127"/>
      <c r="H12" s="127"/>
      <c r="I12" s="596"/>
      <c r="J12" s="599"/>
      <c r="K12" s="602"/>
    </row>
    <row r="13" spans="1:11">
      <c r="A13" s="623"/>
      <c r="B13" s="126" t="s">
        <v>295</v>
      </c>
      <c r="C13" s="127">
        <v>7989</v>
      </c>
      <c r="D13" s="127">
        <v>2157</v>
      </c>
      <c r="E13" s="127">
        <v>10145</v>
      </c>
      <c r="F13" s="127"/>
      <c r="G13" s="127"/>
      <c r="H13" s="127"/>
      <c r="I13" s="596"/>
      <c r="J13" s="599"/>
      <c r="K13" s="602"/>
    </row>
    <row r="14" spans="1:11">
      <c r="A14" s="623"/>
      <c r="B14" s="126" t="s">
        <v>294</v>
      </c>
      <c r="C14" s="127">
        <v>6979</v>
      </c>
      <c r="D14" s="127">
        <v>1885</v>
      </c>
      <c r="E14" s="127">
        <v>8864</v>
      </c>
      <c r="F14" s="127"/>
      <c r="G14" s="127"/>
      <c r="H14" s="127"/>
      <c r="I14" s="596"/>
      <c r="J14" s="599"/>
      <c r="K14" s="602"/>
    </row>
    <row r="15" spans="1:11">
      <c r="A15" s="623"/>
      <c r="B15" s="126" t="s">
        <v>293</v>
      </c>
      <c r="C15" s="127">
        <v>7731</v>
      </c>
      <c r="D15" s="127">
        <v>2087</v>
      </c>
      <c r="E15" s="127">
        <f t="shared" si="0"/>
        <v>9818</v>
      </c>
      <c r="F15" s="127"/>
      <c r="G15" s="127"/>
      <c r="H15" s="127"/>
      <c r="I15" s="596"/>
      <c r="J15" s="599"/>
      <c r="K15" s="602"/>
    </row>
    <row r="16" spans="1:11">
      <c r="A16" s="623"/>
      <c r="B16" s="128" t="s">
        <v>292</v>
      </c>
      <c r="C16" s="127">
        <v>394</v>
      </c>
      <c r="D16" s="127">
        <v>106</v>
      </c>
      <c r="E16" s="127">
        <f t="shared" si="0"/>
        <v>500</v>
      </c>
      <c r="F16" s="127"/>
      <c r="G16" s="127"/>
      <c r="H16" s="127"/>
      <c r="I16" s="596"/>
      <c r="J16" s="599"/>
      <c r="K16" s="602"/>
    </row>
    <row r="17" spans="1:11">
      <c r="A17" s="623"/>
      <c r="B17" s="128" t="s">
        <v>291</v>
      </c>
      <c r="C17" s="127">
        <v>905</v>
      </c>
      <c r="D17" s="127">
        <v>245</v>
      </c>
      <c r="E17" s="127">
        <f t="shared" si="0"/>
        <v>1150</v>
      </c>
      <c r="F17" s="127"/>
      <c r="G17" s="127"/>
      <c r="H17" s="127"/>
      <c r="I17" s="596"/>
      <c r="J17" s="599"/>
      <c r="K17" s="602"/>
    </row>
    <row r="18" spans="1:11" ht="30">
      <c r="A18" s="623"/>
      <c r="B18" s="128" t="s">
        <v>290</v>
      </c>
      <c r="C18" s="127">
        <v>742</v>
      </c>
      <c r="D18" s="127">
        <v>200</v>
      </c>
      <c r="E18" s="127">
        <f t="shared" si="0"/>
        <v>942</v>
      </c>
      <c r="F18" s="127"/>
      <c r="G18" s="127"/>
      <c r="H18" s="127"/>
      <c r="I18" s="596"/>
      <c r="J18" s="599"/>
      <c r="K18" s="602"/>
    </row>
    <row r="19" spans="1:11" ht="30">
      <c r="A19" s="623"/>
      <c r="B19" s="126" t="s">
        <v>289</v>
      </c>
      <c r="C19" s="127">
        <v>6959</v>
      </c>
      <c r="D19" s="127">
        <v>1879</v>
      </c>
      <c r="E19" s="127">
        <f t="shared" si="0"/>
        <v>8838</v>
      </c>
      <c r="F19" s="127"/>
      <c r="G19" s="127"/>
      <c r="H19" s="127"/>
      <c r="I19" s="596"/>
      <c r="J19" s="599"/>
      <c r="K19" s="602"/>
    </row>
    <row r="20" spans="1:11">
      <c r="A20" s="623"/>
      <c r="B20" s="126" t="s">
        <v>288</v>
      </c>
      <c r="C20" s="127">
        <v>7131</v>
      </c>
      <c r="D20" s="127">
        <v>1925</v>
      </c>
      <c r="E20" s="127">
        <f t="shared" si="0"/>
        <v>9056</v>
      </c>
      <c r="F20" s="127"/>
      <c r="G20" s="127"/>
      <c r="H20" s="127"/>
      <c r="I20" s="596"/>
      <c r="J20" s="599"/>
      <c r="K20" s="602"/>
    </row>
    <row r="21" spans="1:11">
      <c r="A21" s="623"/>
      <c r="B21" s="128" t="s">
        <v>287</v>
      </c>
      <c r="C21" s="127">
        <v>16000</v>
      </c>
      <c r="D21" s="127">
        <v>4320</v>
      </c>
      <c r="E21" s="127">
        <f t="shared" si="0"/>
        <v>20320</v>
      </c>
      <c r="F21" s="127"/>
      <c r="G21" s="127"/>
      <c r="H21" s="127"/>
      <c r="I21" s="596"/>
      <c r="J21" s="599"/>
      <c r="K21" s="602"/>
    </row>
    <row r="22" spans="1:11">
      <c r="A22" s="623"/>
      <c r="B22" s="128" t="s">
        <v>286</v>
      </c>
      <c r="C22" s="127">
        <v>11000</v>
      </c>
      <c r="D22" s="127">
        <v>2970</v>
      </c>
      <c r="E22" s="127">
        <f t="shared" si="0"/>
        <v>13970</v>
      </c>
      <c r="F22" s="127"/>
      <c r="G22" s="127"/>
      <c r="H22" s="127"/>
      <c r="I22" s="596"/>
      <c r="J22" s="599"/>
      <c r="K22" s="602"/>
    </row>
    <row r="23" spans="1:11">
      <c r="A23" s="623"/>
      <c r="B23" s="128" t="s">
        <v>285</v>
      </c>
      <c r="C23" s="127">
        <v>20000</v>
      </c>
      <c r="D23" s="127">
        <v>5400</v>
      </c>
      <c r="E23" s="127">
        <f t="shared" si="0"/>
        <v>25400</v>
      </c>
      <c r="F23" s="127"/>
      <c r="G23" s="127"/>
      <c r="H23" s="127"/>
      <c r="I23" s="596"/>
      <c r="J23" s="599"/>
      <c r="K23" s="602"/>
    </row>
    <row r="24" spans="1:11" ht="30">
      <c r="A24" s="623"/>
      <c r="B24" s="126" t="s">
        <v>284</v>
      </c>
      <c r="C24" s="127">
        <v>157480</v>
      </c>
      <c r="D24" s="127">
        <v>42520</v>
      </c>
      <c r="E24" s="127">
        <f t="shared" si="0"/>
        <v>200000</v>
      </c>
      <c r="F24" s="127"/>
      <c r="G24" s="127"/>
      <c r="H24" s="127"/>
      <c r="I24" s="596"/>
      <c r="J24" s="599"/>
      <c r="K24" s="602"/>
    </row>
    <row r="25" spans="1:11" ht="30">
      <c r="A25" s="623"/>
      <c r="B25" s="128" t="s">
        <v>283</v>
      </c>
      <c r="C25" s="127">
        <v>3065</v>
      </c>
      <c r="D25" s="127">
        <v>827</v>
      </c>
      <c r="E25" s="127">
        <f t="shared" si="0"/>
        <v>3892</v>
      </c>
      <c r="F25" s="127"/>
      <c r="G25" s="127"/>
      <c r="H25" s="127"/>
      <c r="I25" s="596"/>
      <c r="J25" s="599"/>
      <c r="K25" s="602"/>
    </row>
    <row r="26" spans="1:11">
      <c r="A26" s="623"/>
      <c r="B26" s="128" t="s">
        <v>282</v>
      </c>
      <c r="C26" s="127">
        <v>1417</v>
      </c>
      <c r="D26" s="127">
        <v>383</v>
      </c>
      <c r="E26" s="127">
        <f t="shared" si="0"/>
        <v>1800</v>
      </c>
      <c r="F26" s="127"/>
      <c r="G26" s="127"/>
      <c r="H26" s="127"/>
      <c r="I26" s="596"/>
      <c r="J26" s="599"/>
      <c r="K26" s="602"/>
    </row>
    <row r="27" spans="1:11" ht="15.75" thickBot="1">
      <c r="A27" s="617"/>
      <c r="B27" s="129" t="s">
        <v>281</v>
      </c>
      <c r="C27" s="130">
        <v>10000</v>
      </c>
      <c r="D27" s="130">
        <v>2700</v>
      </c>
      <c r="E27" s="130">
        <f t="shared" si="0"/>
        <v>12700</v>
      </c>
      <c r="F27" s="130"/>
      <c r="G27" s="130"/>
      <c r="H27" s="130"/>
      <c r="I27" s="597"/>
      <c r="J27" s="600"/>
      <c r="K27" s="603"/>
    </row>
    <row r="28" spans="1:11" ht="15" customHeight="1">
      <c r="A28" s="608" t="s">
        <v>280</v>
      </c>
      <c r="B28" s="131" t="s">
        <v>279</v>
      </c>
      <c r="C28" s="132">
        <v>1238</v>
      </c>
      <c r="D28" s="132">
        <f t="shared" ref="D28:D48" si="1">C28*0.27</f>
        <v>334.26000000000005</v>
      </c>
      <c r="E28" s="132">
        <f t="shared" si="0"/>
        <v>1572.26</v>
      </c>
      <c r="F28" s="132"/>
      <c r="G28" s="132"/>
      <c r="H28" s="132"/>
      <c r="I28" s="596">
        <f>SUM(E28:E32)</f>
        <v>8719.82</v>
      </c>
      <c r="J28" s="610">
        <f>SUM(H28:H32)</f>
        <v>21272.5</v>
      </c>
      <c r="K28" s="613">
        <v>29992.32</v>
      </c>
    </row>
    <row r="29" spans="1:11" ht="30">
      <c r="A29" s="606"/>
      <c r="B29" s="128" t="s">
        <v>278</v>
      </c>
      <c r="C29" s="127">
        <v>2500</v>
      </c>
      <c r="D29" s="127">
        <f t="shared" si="1"/>
        <v>675</v>
      </c>
      <c r="E29" s="127">
        <f t="shared" si="0"/>
        <v>3175</v>
      </c>
      <c r="F29" s="127"/>
      <c r="G29" s="127"/>
      <c r="H29" s="127"/>
      <c r="I29" s="596"/>
      <c r="J29" s="599"/>
      <c r="K29" s="602"/>
    </row>
    <row r="30" spans="1:11" ht="30">
      <c r="A30" s="606"/>
      <c r="B30" s="128" t="s">
        <v>277</v>
      </c>
      <c r="C30" s="127">
        <v>1628</v>
      </c>
      <c r="D30" s="127">
        <f t="shared" si="1"/>
        <v>439.56</v>
      </c>
      <c r="E30" s="127">
        <f t="shared" si="0"/>
        <v>2067.56</v>
      </c>
      <c r="F30" s="127"/>
      <c r="G30" s="127"/>
      <c r="H30" s="127"/>
      <c r="I30" s="596"/>
      <c r="J30" s="599"/>
      <c r="K30" s="602"/>
    </row>
    <row r="31" spans="1:11">
      <c r="A31" s="606"/>
      <c r="B31" s="128" t="s">
        <v>276</v>
      </c>
      <c r="C31" s="127">
        <v>1500</v>
      </c>
      <c r="D31" s="127">
        <f t="shared" si="1"/>
        <v>405</v>
      </c>
      <c r="E31" s="127">
        <f t="shared" si="0"/>
        <v>1905</v>
      </c>
      <c r="F31" s="127"/>
      <c r="G31" s="127"/>
      <c r="H31" s="127"/>
      <c r="I31" s="596"/>
      <c r="J31" s="599"/>
      <c r="K31" s="602"/>
    </row>
    <row r="32" spans="1:11" ht="30.75" thickBot="1">
      <c r="A32" s="609"/>
      <c r="B32" s="133" t="s">
        <v>275</v>
      </c>
      <c r="C32" s="134"/>
      <c r="D32" s="134"/>
      <c r="E32" s="134">
        <f t="shared" si="0"/>
        <v>0</v>
      </c>
      <c r="F32" s="134">
        <v>16750</v>
      </c>
      <c r="G32" s="134">
        <f t="shared" ref="G32" si="2">F32*0.27</f>
        <v>4522.5</v>
      </c>
      <c r="H32" s="134">
        <f>SUM(F32:G32)</f>
        <v>21272.5</v>
      </c>
      <c r="I32" s="596"/>
      <c r="J32" s="620"/>
      <c r="K32" s="621"/>
    </row>
    <row r="33" spans="1:11">
      <c r="A33" s="605" t="s">
        <v>274</v>
      </c>
      <c r="B33" s="135" t="s">
        <v>273</v>
      </c>
      <c r="C33" s="125">
        <v>1300</v>
      </c>
      <c r="D33" s="125">
        <f t="shared" si="1"/>
        <v>351</v>
      </c>
      <c r="E33" s="125">
        <f t="shared" si="0"/>
        <v>1651</v>
      </c>
      <c r="F33" s="125"/>
      <c r="G33" s="125"/>
      <c r="H33" s="125"/>
      <c r="I33" s="595">
        <v>7493</v>
      </c>
      <c r="J33" s="598">
        <v>0</v>
      </c>
      <c r="K33" s="601">
        <v>7493</v>
      </c>
    </row>
    <row r="34" spans="1:11">
      <c r="A34" s="606"/>
      <c r="B34" s="128" t="s">
        <v>272</v>
      </c>
      <c r="C34" s="127">
        <v>2000</v>
      </c>
      <c r="D34" s="127">
        <f t="shared" si="1"/>
        <v>540</v>
      </c>
      <c r="E34" s="127">
        <f t="shared" si="0"/>
        <v>2540</v>
      </c>
      <c r="F34" s="127"/>
      <c r="G34" s="127"/>
      <c r="H34" s="127"/>
      <c r="I34" s="596"/>
      <c r="J34" s="599"/>
      <c r="K34" s="602"/>
    </row>
    <row r="35" spans="1:11">
      <c r="A35" s="606"/>
      <c r="B35" s="128" t="s">
        <v>271</v>
      </c>
      <c r="C35" s="127">
        <v>800</v>
      </c>
      <c r="D35" s="127">
        <f t="shared" si="1"/>
        <v>216</v>
      </c>
      <c r="E35" s="127">
        <f t="shared" si="0"/>
        <v>1016</v>
      </c>
      <c r="F35" s="127"/>
      <c r="G35" s="127"/>
      <c r="H35" s="127"/>
      <c r="I35" s="596"/>
      <c r="J35" s="599"/>
      <c r="K35" s="602"/>
    </row>
    <row r="36" spans="1:11" ht="15.75" thickBot="1">
      <c r="A36" s="607"/>
      <c r="B36" s="129" t="s">
        <v>270</v>
      </c>
      <c r="C36" s="130">
        <v>1800</v>
      </c>
      <c r="D36" s="130">
        <f t="shared" si="1"/>
        <v>486.00000000000006</v>
      </c>
      <c r="E36" s="130">
        <f t="shared" si="0"/>
        <v>2286</v>
      </c>
      <c r="F36" s="130"/>
      <c r="G36" s="130"/>
      <c r="H36" s="130"/>
      <c r="I36" s="597"/>
      <c r="J36" s="600"/>
      <c r="K36" s="603"/>
    </row>
    <row r="37" spans="1:11">
      <c r="A37" s="608" t="s">
        <v>269</v>
      </c>
      <c r="B37" s="131" t="s">
        <v>268</v>
      </c>
      <c r="C37" s="136"/>
      <c r="D37" s="136"/>
      <c r="E37" s="136"/>
      <c r="F37" s="137">
        <v>30000</v>
      </c>
      <c r="G37" s="137">
        <v>0</v>
      </c>
      <c r="H37" s="137">
        <f t="shared" ref="H37:H43" si="3">SUM(F37:G37)</f>
        <v>30000</v>
      </c>
      <c r="I37" s="596">
        <v>0</v>
      </c>
      <c r="J37" s="610">
        <v>255681.54</v>
      </c>
      <c r="K37" s="613">
        <v>255681.54</v>
      </c>
    </row>
    <row r="38" spans="1:11">
      <c r="A38" s="606"/>
      <c r="B38" s="128" t="s">
        <v>267</v>
      </c>
      <c r="C38" s="138"/>
      <c r="D38" s="138"/>
      <c r="E38" s="138"/>
      <c r="F38" s="139">
        <v>80104</v>
      </c>
      <c r="G38" s="127">
        <f t="shared" ref="G38:G43" si="4">F38*0.27</f>
        <v>21628.080000000002</v>
      </c>
      <c r="H38" s="139">
        <f t="shared" si="3"/>
        <v>101732.08</v>
      </c>
      <c r="I38" s="596"/>
      <c r="J38" s="611"/>
      <c r="K38" s="614"/>
    </row>
    <row r="39" spans="1:11">
      <c r="A39" s="606"/>
      <c r="B39" s="128" t="s">
        <v>266</v>
      </c>
      <c r="C39" s="138"/>
      <c r="D39" s="138"/>
      <c r="E39" s="138"/>
      <c r="F39" s="139">
        <v>20000</v>
      </c>
      <c r="G39" s="127">
        <f t="shared" si="4"/>
        <v>5400</v>
      </c>
      <c r="H39" s="139">
        <f t="shared" si="3"/>
        <v>25400</v>
      </c>
      <c r="I39" s="596"/>
      <c r="J39" s="611"/>
      <c r="K39" s="614"/>
    </row>
    <row r="40" spans="1:11">
      <c r="A40" s="606"/>
      <c r="B40" s="128" t="s">
        <v>265</v>
      </c>
      <c r="C40" s="138"/>
      <c r="D40" s="138"/>
      <c r="E40" s="138"/>
      <c r="F40" s="127">
        <v>56850</v>
      </c>
      <c r="G40" s="127">
        <f t="shared" si="4"/>
        <v>15349.500000000002</v>
      </c>
      <c r="H40" s="139">
        <f t="shared" si="3"/>
        <v>72199.5</v>
      </c>
      <c r="I40" s="596"/>
      <c r="J40" s="611"/>
      <c r="K40" s="614"/>
    </row>
    <row r="41" spans="1:11">
      <c r="A41" s="606"/>
      <c r="B41" s="128" t="s">
        <v>264</v>
      </c>
      <c r="C41" s="138"/>
      <c r="D41" s="138"/>
      <c r="E41" s="138"/>
      <c r="F41" s="127">
        <v>15748</v>
      </c>
      <c r="G41" s="127">
        <f t="shared" si="4"/>
        <v>4251.96</v>
      </c>
      <c r="H41" s="139">
        <f t="shared" si="3"/>
        <v>19999.96</v>
      </c>
      <c r="I41" s="596"/>
      <c r="J41" s="611"/>
      <c r="K41" s="614"/>
    </row>
    <row r="42" spans="1:11" ht="30">
      <c r="A42" s="606"/>
      <c r="B42" s="128" t="s">
        <v>263</v>
      </c>
      <c r="C42" s="138"/>
      <c r="D42" s="138"/>
      <c r="E42" s="138"/>
      <c r="F42" s="139">
        <v>4000</v>
      </c>
      <c r="G42" s="127">
        <f t="shared" si="4"/>
        <v>1080</v>
      </c>
      <c r="H42" s="139">
        <f t="shared" si="3"/>
        <v>5080</v>
      </c>
      <c r="I42" s="596"/>
      <c r="J42" s="611"/>
      <c r="K42" s="614"/>
    </row>
    <row r="43" spans="1:11" ht="30.75" thickBot="1">
      <c r="A43" s="609"/>
      <c r="B43" s="140" t="s">
        <v>262</v>
      </c>
      <c r="C43" s="141"/>
      <c r="D43" s="141"/>
      <c r="E43" s="141"/>
      <c r="F43" s="142">
        <v>1000</v>
      </c>
      <c r="G43" s="134">
        <f t="shared" si="4"/>
        <v>270</v>
      </c>
      <c r="H43" s="142">
        <f t="shared" si="3"/>
        <v>1270</v>
      </c>
      <c r="I43" s="596"/>
      <c r="J43" s="612"/>
      <c r="K43" s="615"/>
    </row>
    <row r="44" spans="1:11" ht="15.75" thickBot="1">
      <c r="A44" s="143" t="s">
        <v>261</v>
      </c>
      <c r="B44" s="144" t="s">
        <v>260</v>
      </c>
      <c r="C44" s="145">
        <v>750</v>
      </c>
      <c r="D44" s="145">
        <f t="shared" si="1"/>
        <v>202.5</v>
      </c>
      <c r="E44" s="145">
        <v>953</v>
      </c>
      <c r="F44" s="145"/>
      <c r="G44" s="145"/>
      <c r="H44" s="145"/>
      <c r="I44" s="122">
        <v>953</v>
      </c>
      <c r="J44" s="122">
        <v>0</v>
      </c>
      <c r="K44" s="123">
        <v>953</v>
      </c>
    </row>
    <row r="45" spans="1:11" ht="15.75" thickBot="1">
      <c r="A45" s="146" t="s">
        <v>259</v>
      </c>
      <c r="B45" s="147" t="s">
        <v>258</v>
      </c>
      <c r="C45" s="148">
        <v>10000</v>
      </c>
      <c r="D45" s="149">
        <f t="shared" si="1"/>
        <v>2700</v>
      </c>
      <c r="E45" s="149">
        <v>12700</v>
      </c>
      <c r="F45" s="149"/>
      <c r="G45" s="149"/>
      <c r="H45" s="149"/>
      <c r="I45" s="149">
        <v>12700</v>
      </c>
      <c r="J45" s="149">
        <v>0</v>
      </c>
      <c r="K45" s="150">
        <v>12700</v>
      </c>
    </row>
    <row r="46" spans="1:11" ht="27" customHeight="1">
      <c r="A46" s="616" t="s">
        <v>257</v>
      </c>
      <c r="B46" s="151" t="s">
        <v>353</v>
      </c>
      <c r="C46" s="152"/>
      <c r="D46" s="152"/>
      <c r="E46" s="152"/>
      <c r="F46" s="125">
        <v>14600</v>
      </c>
      <c r="G46" s="125">
        <f>F46*0.27</f>
        <v>3942.0000000000005</v>
      </c>
      <c r="H46" s="125">
        <v>18542</v>
      </c>
      <c r="I46" s="595">
        <v>4172</v>
      </c>
      <c r="J46" s="598">
        <v>18542</v>
      </c>
      <c r="K46" s="601">
        <v>22714</v>
      </c>
    </row>
    <row r="47" spans="1:11" ht="17.25" customHeight="1" thickBot="1">
      <c r="A47" s="617"/>
      <c r="B47" s="153" t="s">
        <v>354</v>
      </c>
      <c r="C47" s="130">
        <v>3285</v>
      </c>
      <c r="D47" s="130">
        <f t="shared" si="1"/>
        <v>886.95</v>
      </c>
      <c r="E47" s="130">
        <v>4172</v>
      </c>
      <c r="F47" s="130"/>
      <c r="G47" s="130"/>
      <c r="H47" s="130"/>
      <c r="I47" s="597"/>
      <c r="J47" s="618"/>
      <c r="K47" s="619"/>
    </row>
    <row r="48" spans="1:11" ht="15.75" thickBot="1">
      <c r="A48" s="154" t="s">
        <v>256</v>
      </c>
      <c r="B48" s="155" t="s">
        <v>255</v>
      </c>
      <c r="C48" s="149">
        <v>130000</v>
      </c>
      <c r="D48" s="149">
        <f t="shared" si="1"/>
        <v>35100</v>
      </c>
      <c r="E48" s="149">
        <v>165100</v>
      </c>
      <c r="F48" s="149"/>
      <c r="G48" s="149"/>
      <c r="H48" s="149"/>
      <c r="I48" s="149">
        <v>0</v>
      </c>
      <c r="J48" s="149">
        <v>165100</v>
      </c>
      <c r="K48" s="150">
        <v>165100</v>
      </c>
    </row>
    <row r="49" spans="1:11" s="501" customFormat="1" ht="36.75" customHeight="1" thickBot="1">
      <c r="A49" s="497"/>
      <c r="B49" s="157" t="s">
        <v>594</v>
      </c>
      <c r="C49" s="158">
        <f>SUM(C9:C48)</f>
        <v>434568</v>
      </c>
      <c r="D49" s="158">
        <f>SUM(D9:D48)</f>
        <v>117333.46999999999</v>
      </c>
      <c r="E49" s="158">
        <f>SUM(E9:E48)</f>
        <v>551901.02</v>
      </c>
      <c r="F49" s="158">
        <f t="shared" ref="F49:H49" si="5">SUM(F9:F48)</f>
        <v>239052</v>
      </c>
      <c r="G49" s="158">
        <f t="shared" si="5"/>
        <v>56444.04</v>
      </c>
      <c r="H49" s="158">
        <f t="shared" si="5"/>
        <v>295496.04000000004</v>
      </c>
      <c r="I49" s="158">
        <f>SUM(I9:I48)</f>
        <v>386801.02</v>
      </c>
      <c r="J49" s="158">
        <f>SUM(J9:J48)</f>
        <v>460596.04000000004</v>
      </c>
      <c r="K49" s="159">
        <f>SUM(K9:K48)</f>
        <v>847397.06</v>
      </c>
    </row>
    <row r="50" spans="1:11" s="501" customFormat="1" ht="36.75" customHeight="1" thickBot="1">
      <c r="A50" s="497" t="s">
        <v>595</v>
      </c>
      <c r="B50" s="498" t="s">
        <v>597</v>
      </c>
      <c r="C50" s="499">
        <v>200</v>
      </c>
      <c r="D50" s="499">
        <f>+C50*0.27</f>
        <v>54</v>
      </c>
      <c r="E50" s="499">
        <f>+D50+C50</f>
        <v>254</v>
      </c>
      <c r="F50" s="499"/>
      <c r="G50" s="499"/>
      <c r="H50" s="499"/>
      <c r="I50" s="499">
        <f>+E50</f>
        <v>254</v>
      </c>
      <c r="J50" s="499"/>
      <c r="K50" s="500">
        <f>+I50+J50</f>
        <v>254</v>
      </c>
    </row>
    <row r="51" spans="1:11" ht="36.75" customHeight="1" thickBot="1">
      <c r="A51" s="156"/>
      <c r="B51" s="496" t="s">
        <v>174</v>
      </c>
      <c r="C51" s="158">
        <f>+C49+C50</f>
        <v>434768</v>
      </c>
      <c r="D51" s="158">
        <f t="shared" ref="D51:K51" si="6">+D49+D50</f>
        <v>117387.46999999999</v>
      </c>
      <c r="E51" s="158">
        <f t="shared" si="6"/>
        <v>552155.02</v>
      </c>
      <c r="F51" s="158">
        <f t="shared" si="6"/>
        <v>239052</v>
      </c>
      <c r="G51" s="158">
        <f t="shared" si="6"/>
        <v>56444.04</v>
      </c>
      <c r="H51" s="158">
        <f t="shared" si="6"/>
        <v>295496.04000000004</v>
      </c>
      <c r="I51" s="158">
        <f t="shared" si="6"/>
        <v>387055.02</v>
      </c>
      <c r="J51" s="158">
        <f t="shared" si="6"/>
        <v>460596.04000000004</v>
      </c>
      <c r="K51" s="158">
        <f t="shared" si="6"/>
        <v>847651.06</v>
      </c>
    </row>
    <row r="52" spans="1:11" ht="36.75" customHeight="1">
      <c r="A52" s="160"/>
      <c r="B52" s="494"/>
      <c r="C52" s="495"/>
      <c r="D52" s="495"/>
      <c r="E52" s="495"/>
      <c r="F52" s="495"/>
      <c r="G52" s="495"/>
      <c r="H52" s="495"/>
      <c r="I52" s="495"/>
      <c r="J52" s="495"/>
      <c r="K52" s="495"/>
    </row>
    <row r="53" spans="1:11" ht="36.75" customHeight="1">
      <c r="A53" s="160"/>
      <c r="B53" s="494"/>
      <c r="C53" s="495"/>
      <c r="D53" s="495"/>
      <c r="E53" s="495"/>
      <c r="F53" s="495"/>
      <c r="G53" s="495"/>
      <c r="H53" s="495"/>
      <c r="I53" s="495"/>
      <c r="J53" s="495"/>
      <c r="K53" s="495"/>
    </row>
    <row r="54" spans="1:11" ht="36.75" customHeight="1">
      <c r="A54" s="160"/>
      <c r="B54" s="494"/>
      <c r="C54" s="495"/>
      <c r="D54" s="495"/>
      <c r="E54" s="495"/>
      <c r="F54" s="495"/>
      <c r="G54" s="495"/>
      <c r="H54" s="495"/>
      <c r="I54" s="495"/>
      <c r="J54" s="495"/>
      <c r="K54" s="495"/>
    </row>
    <row r="55" spans="1:11" ht="36.75" customHeight="1">
      <c r="A55" s="160"/>
      <c r="B55" s="494"/>
      <c r="C55" s="495"/>
      <c r="D55" s="495"/>
      <c r="E55" s="495"/>
      <c r="F55" s="495"/>
      <c r="G55" s="495"/>
      <c r="H55" s="495"/>
      <c r="I55" s="495"/>
      <c r="J55" s="495"/>
      <c r="K55" s="495"/>
    </row>
    <row r="56" spans="1:11" ht="36.75" customHeight="1">
      <c r="A56" s="160"/>
      <c r="B56" s="494"/>
      <c r="C56" s="495"/>
      <c r="D56" s="495"/>
      <c r="E56" s="495"/>
      <c r="F56" s="495"/>
      <c r="G56" s="495"/>
      <c r="H56" s="495"/>
      <c r="I56" s="495"/>
      <c r="J56" s="495"/>
      <c r="K56" s="495"/>
    </row>
    <row r="57" spans="1:11" ht="36.75" customHeight="1">
      <c r="A57" s="160"/>
      <c r="B57" s="494"/>
      <c r="C57" s="495"/>
      <c r="D57" s="495"/>
      <c r="E57" s="495"/>
      <c r="F57" s="495"/>
      <c r="G57" s="495"/>
      <c r="H57" s="495"/>
      <c r="I57" s="495"/>
      <c r="J57" s="495"/>
      <c r="K57" s="495"/>
    </row>
    <row r="58" spans="1:11" ht="36.75" customHeight="1">
      <c r="A58" s="160"/>
      <c r="B58" s="494"/>
      <c r="C58" s="495"/>
      <c r="D58" s="495"/>
      <c r="E58" s="495"/>
      <c r="F58" s="495"/>
      <c r="G58" s="495"/>
      <c r="H58" s="495"/>
      <c r="I58" s="495"/>
      <c r="J58" s="495"/>
      <c r="K58" s="495"/>
    </row>
    <row r="59" spans="1:11" ht="36.75" customHeight="1">
      <c r="A59" s="160"/>
      <c r="B59" s="494"/>
      <c r="C59" s="495"/>
      <c r="D59" s="495"/>
      <c r="E59" s="495"/>
      <c r="F59" s="495"/>
      <c r="G59" s="495"/>
      <c r="H59" s="495"/>
      <c r="I59" s="495"/>
      <c r="J59" s="495"/>
      <c r="K59" s="495"/>
    </row>
    <row r="60" spans="1:11">
      <c r="A60" s="160"/>
      <c r="B60" s="161"/>
      <c r="C60" s="160"/>
      <c r="D60" s="160"/>
      <c r="E60" s="160"/>
      <c r="F60" s="160"/>
      <c r="G60" s="160"/>
      <c r="H60" s="160"/>
      <c r="I60" s="161"/>
      <c r="J60" s="161"/>
      <c r="K60" s="161"/>
    </row>
    <row r="61" spans="1:11">
      <c r="A61" s="160"/>
      <c r="B61" s="161"/>
      <c r="C61" s="160"/>
      <c r="D61" s="160"/>
      <c r="E61" s="160"/>
      <c r="F61" s="160"/>
      <c r="G61" s="160"/>
      <c r="H61" s="160"/>
      <c r="I61" s="161"/>
      <c r="J61" s="161"/>
      <c r="K61" s="188" t="s">
        <v>360</v>
      </c>
    </row>
    <row r="62" spans="1:11">
      <c r="A62" s="160"/>
      <c r="B62" s="161"/>
      <c r="C62" s="160"/>
      <c r="D62" s="160"/>
      <c r="E62" s="160"/>
      <c r="F62" s="160"/>
      <c r="G62" s="160"/>
      <c r="H62" s="160"/>
      <c r="I62" s="161"/>
      <c r="J62" s="161"/>
      <c r="K62" s="161"/>
    </row>
    <row r="63" spans="1:11">
      <c r="A63" s="568" t="s">
        <v>607</v>
      </c>
      <c r="B63" s="568"/>
      <c r="C63" s="568"/>
      <c r="D63" s="568"/>
      <c r="E63" s="568"/>
      <c r="F63" s="568"/>
      <c r="G63" s="568"/>
      <c r="H63" s="568"/>
      <c r="I63" s="568"/>
      <c r="J63" s="568"/>
      <c r="K63" s="568"/>
    </row>
    <row r="64" spans="1:11" ht="15.75">
      <c r="A64" s="604" t="s">
        <v>254</v>
      </c>
      <c r="B64" s="604"/>
      <c r="C64" s="604"/>
      <c r="D64" s="604"/>
      <c r="E64" s="604"/>
      <c r="F64" s="604"/>
      <c r="G64" s="604"/>
      <c r="H64" s="604"/>
      <c r="I64" s="604"/>
      <c r="J64" s="604"/>
      <c r="K64" s="604"/>
    </row>
    <row r="65" spans="1:11" ht="15.75">
      <c r="A65" s="117"/>
      <c r="B65" s="117"/>
      <c r="C65" s="117"/>
      <c r="D65" s="117"/>
      <c r="E65" s="117"/>
      <c r="F65" s="117"/>
      <c r="G65" s="117"/>
      <c r="H65" s="117"/>
      <c r="I65" s="117"/>
      <c r="J65" s="117"/>
      <c r="K65" s="117"/>
    </row>
    <row r="66" spans="1:11" ht="15.75">
      <c r="A66" s="117"/>
      <c r="B66" s="117"/>
      <c r="C66" s="117"/>
      <c r="D66" s="117"/>
      <c r="E66" s="117"/>
      <c r="F66" s="117"/>
      <c r="G66" s="117"/>
      <c r="H66" s="117"/>
      <c r="I66" s="117"/>
      <c r="J66" s="117"/>
      <c r="K66" s="117"/>
    </row>
    <row r="67" spans="1:11" ht="15.75" thickBot="1">
      <c r="A67" s="160"/>
      <c r="B67" s="161"/>
      <c r="C67" s="160"/>
      <c r="D67" s="160"/>
      <c r="E67" s="160"/>
      <c r="F67" s="160"/>
      <c r="G67" s="160"/>
      <c r="H67" s="160"/>
      <c r="I67" s="161"/>
      <c r="J67" s="161"/>
      <c r="K67" s="188" t="s">
        <v>0</v>
      </c>
    </row>
    <row r="68" spans="1:11" ht="15" customHeight="1">
      <c r="A68" s="586" t="s">
        <v>253</v>
      </c>
      <c r="B68" s="589" t="s">
        <v>252</v>
      </c>
      <c r="C68" s="592" t="s">
        <v>251</v>
      </c>
      <c r="D68" s="592"/>
      <c r="E68" s="592"/>
      <c r="F68" s="592" t="s">
        <v>251</v>
      </c>
      <c r="G68" s="592"/>
      <c r="H68" s="592"/>
      <c r="I68" s="593" t="s">
        <v>250</v>
      </c>
      <c r="J68" s="593" t="s">
        <v>249</v>
      </c>
      <c r="K68" s="575" t="s">
        <v>248</v>
      </c>
    </row>
    <row r="69" spans="1:11" ht="15" customHeight="1">
      <c r="A69" s="587"/>
      <c r="B69" s="590"/>
      <c r="C69" s="577" t="s">
        <v>247</v>
      </c>
      <c r="D69" s="578"/>
      <c r="E69" s="579"/>
      <c r="F69" s="577" t="s">
        <v>246</v>
      </c>
      <c r="G69" s="578"/>
      <c r="H69" s="579"/>
      <c r="I69" s="594"/>
      <c r="J69" s="594"/>
      <c r="K69" s="576"/>
    </row>
    <row r="70" spans="1:11" ht="15" customHeight="1" thickBot="1">
      <c r="A70" s="588"/>
      <c r="B70" s="591"/>
      <c r="C70" s="162" t="s">
        <v>245</v>
      </c>
      <c r="D70" s="162" t="s">
        <v>244</v>
      </c>
      <c r="E70" s="162" t="s">
        <v>243</v>
      </c>
      <c r="F70" s="162" t="s">
        <v>245</v>
      </c>
      <c r="G70" s="162" t="s">
        <v>244</v>
      </c>
      <c r="H70" s="162" t="s">
        <v>243</v>
      </c>
      <c r="I70" s="594"/>
      <c r="J70" s="594"/>
      <c r="K70" s="576"/>
    </row>
    <row r="71" spans="1:11" ht="15.75" thickBot="1">
      <c r="A71" s="120" t="s">
        <v>242</v>
      </c>
      <c r="B71" s="163" t="s">
        <v>241</v>
      </c>
      <c r="C71" s="122">
        <v>20000</v>
      </c>
      <c r="D71" s="122">
        <f>C71*0.27</f>
        <v>5400</v>
      </c>
      <c r="E71" s="122">
        <f>SUM(C71:D71)</f>
        <v>25400</v>
      </c>
      <c r="F71" s="122">
        <v>0</v>
      </c>
      <c r="G71" s="122">
        <v>0</v>
      </c>
      <c r="H71" s="122">
        <v>0</v>
      </c>
      <c r="I71" s="122">
        <v>25400</v>
      </c>
      <c r="J71" s="164"/>
      <c r="K71" s="165">
        <v>25400</v>
      </c>
    </row>
    <row r="72" spans="1:11" ht="29.25" customHeight="1" thickBot="1">
      <c r="A72" s="166"/>
      <c r="B72" s="167" t="s">
        <v>240</v>
      </c>
      <c r="C72" s="168">
        <f>SUM(C71)</f>
        <v>20000</v>
      </c>
      <c r="D72" s="168">
        <f t="shared" ref="D72:H72" si="7">SUM(D71)</f>
        <v>5400</v>
      </c>
      <c r="E72" s="168">
        <f t="shared" si="7"/>
        <v>25400</v>
      </c>
      <c r="F72" s="168">
        <f t="shared" si="7"/>
        <v>0</v>
      </c>
      <c r="G72" s="168">
        <f t="shared" si="7"/>
        <v>0</v>
      </c>
      <c r="H72" s="168">
        <f t="shared" si="7"/>
        <v>0</v>
      </c>
      <c r="I72" s="168">
        <f>SUM(I71)</f>
        <v>25400</v>
      </c>
      <c r="J72" s="168">
        <f>SUM(J71)</f>
        <v>0</v>
      </c>
      <c r="K72" s="169">
        <f>SUM(K71)</f>
        <v>25400</v>
      </c>
    </row>
    <row r="73" spans="1:11">
      <c r="A73" s="160"/>
      <c r="B73" s="161"/>
      <c r="C73" s="160"/>
      <c r="D73" s="160"/>
      <c r="E73" s="160"/>
      <c r="F73" s="160"/>
      <c r="G73" s="160"/>
      <c r="H73" s="160"/>
      <c r="I73" s="161"/>
      <c r="J73" s="161"/>
      <c r="K73" s="161"/>
    </row>
    <row r="74" spans="1:11">
      <c r="A74" s="160"/>
      <c r="B74" s="161"/>
      <c r="C74" s="160"/>
      <c r="D74" s="160"/>
      <c r="E74" s="160"/>
      <c r="F74" s="160"/>
      <c r="G74" s="160"/>
      <c r="H74" s="160"/>
      <c r="I74" s="161"/>
      <c r="J74" s="161"/>
      <c r="K74" s="161"/>
    </row>
    <row r="75" spans="1:11">
      <c r="A75" s="160"/>
      <c r="B75" s="161"/>
      <c r="C75" s="160"/>
      <c r="D75" s="160"/>
      <c r="E75" s="160"/>
      <c r="F75" s="160"/>
      <c r="G75" s="160"/>
      <c r="H75" s="160"/>
      <c r="I75" s="161"/>
      <c r="J75" s="161"/>
      <c r="K75" s="161"/>
    </row>
    <row r="76" spans="1:11">
      <c r="A76" s="160"/>
      <c r="B76" s="161"/>
      <c r="C76" s="160"/>
      <c r="D76" s="160"/>
      <c r="E76" s="160"/>
      <c r="F76" s="160"/>
      <c r="G76" s="160"/>
      <c r="H76" s="160"/>
      <c r="I76" s="161"/>
      <c r="J76" s="161"/>
      <c r="K76" s="161"/>
    </row>
    <row r="77" spans="1:11">
      <c r="A77" s="160"/>
      <c r="B77" s="161"/>
      <c r="C77" s="160"/>
      <c r="D77" s="160"/>
      <c r="E77" s="160"/>
      <c r="F77" s="160"/>
      <c r="G77" s="160"/>
      <c r="H77" s="160"/>
      <c r="I77" s="161"/>
      <c r="J77" s="161"/>
      <c r="K77" s="161"/>
    </row>
    <row r="78" spans="1:11">
      <c r="A78" s="160"/>
      <c r="B78" s="161"/>
      <c r="C78" s="160"/>
      <c r="D78" s="160"/>
      <c r="E78" s="160"/>
      <c r="F78" s="160"/>
      <c r="G78" s="160"/>
      <c r="H78" s="160"/>
      <c r="I78" s="161"/>
      <c r="J78" s="161"/>
      <c r="K78" s="161"/>
    </row>
    <row r="79" spans="1:11">
      <c r="A79" s="160"/>
      <c r="B79" s="161"/>
      <c r="C79" s="160"/>
      <c r="D79" s="160"/>
      <c r="E79" s="160"/>
      <c r="F79" s="160"/>
      <c r="G79" s="160"/>
      <c r="H79" s="160"/>
      <c r="I79" s="161"/>
      <c r="J79" s="161"/>
      <c r="K79" s="161"/>
    </row>
    <row r="80" spans="1:11">
      <c r="A80" s="160"/>
      <c r="B80" s="161"/>
      <c r="C80" s="160"/>
      <c r="D80" s="160"/>
      <c r="E80" s="160"/>
      <c r="F80" s="160"/>
      <c r="G80" s="160"/>
      <c r="H80" s="160"/>
      <c r="I80" s="161"/>
      <c r="J80" s="161"/>
      <c r="K80" s="161"/>
    </row>
    <row r="81" spans="1:11">
      <c r="A81" s="160"/>
      <c r="B81" s="161"/>
      <c r="C81" s="160"/>
      <c r="D81" s="160"/>
      <c r="E81" s="160"/>
      <c r="F81" s="160"/>
      <c r="G81" s="160"/>
      <c r="H81" s="160"/>
      <c r="I81" s="161"/>
      <c r="J81" s="161"/>
      <c r="K81" s="161"/>
    </row>
    <row r="82" spans="1:11">
      <c r="A82" s="160"/>
      <c r="B82" s="161"/>
      <c r="C82" s="160"/>
      <c r="D82" s="160"/>
      <c r="E82" s="160"/>
      <c r="F82" s="160"/>
      <c r="G82" s="160"/>
      <c r="H82" s="160"/>
      <c r="I82" s="161"/>
      <c r="J82" s="161"/>
      <c r="K82" s="188" t="s">
        <v>351</v>
      </c>
    </row>
    <row r="83" spans="1:11" ht="15.75">
      <c r="A83" s="580" t="s">
        <v>355</v>
      </c>
      <c r="B83" s="580"/>
      <c r="C83" s="580"/>
      <c r="D83" s="580"/>
      <c r="E83" s="580"/>
      <c r="F83" s="580"/>
      <c r="G83" s="580"/>
      <c r="H83" s="580"/>
      <c r="I83" s="580"/>
      <c r="J83" s="580"/>
      <c r="K83" s="580"/>
    </row>
    <row r="84" spans="1:11">
      <c r="A84" s="170"/>
      <c r="B84" s="171"/>
      <c r="C84" s="172"/>
      <c r="D84" s="172"/>
      <c r="E84" s="172"/>
      <c r="F84" s="173"/>
      <c r="G84" s="173"/>
      <c r="H84" s="173"/>
      <c r="I84" s="161"/>
      <c r="J84" s="161"/>
      <c r="K84" s="161"/>
    </row>
    <row r="85" spans="1:11">
      <c r="A85" s="170"/>
      <c r="B85" s="171"/>
      <c r="C85" s="172"/>
      <c r="D85" s="172"/>
      <c r="E85" s="172"/>
      <c r="F85" s="173"/>
      <c r="G85" s="173"/>
      <c r="H85" s="173"/>
      <c r="I85" s="161"/>
      <c r="J85" s="161"/>
      <c r="K85" s="161"/>
    </row>
    <row r="86" spans="1:11" ht="15.75" thickBot="1">
      <c r="B86" s="174"/>
      <c r="D86" s="174"/>
      <c r="E86" s="174"/>
      <c r="F86" s="173"/>
      <c r="G86" s="173"/>
      <c r="J86" s="174" t="s">
        <v>356</v>
      </c>
      <c r="K86" s="161"/>
    </row>
    <row r="87" spans="1:11" ht="30" customHeight="1" thickBot="1">
      <c r="A87" s="161"/>
      <c r="B87" s="581" t="s">
        <v>357</v>
      </c>
      <c r="C87" s="582"/>
      <c r="D87" s="582"/>
      <c r="E87" s="582"/>
      <c r="F87" s="582"/>
      <c r="G87" s="582"/>
      <c r="H87" s="582"/>
      <c r="I87" s="583"/>
      <c r="J87" s="175" t="s">
        <v>305</v>
      </c>
    </row>
    <row r="88" spans="1:11" ht="30" customHeight="1">
      <c r="A88" s="161"/>
      <c r="B88" s="584"/>
      <c r="C88" s="585"/>
      <c r="D88" s="585"/>
      <c r="E88" s="585"/>
      <c r="F88" s="585"/>
      <c r="G88" s="585"/>
      <c r="H88" s="585"/>
      <c r="I88" s="585"/>
      <c r="J88" s="176"/>
    </row>
    <row r="89" spans="1:11" ht="30" customHeight="1">
      <c r="A89" s="161"/>
      <c r="B89" s="569"/>
      <c r="C89" s="570"/>
      <c r="D89" s="570"/>
      <c r="E89" s="570"/>
      <c r="F89" s="570"/>
      <c r="G89" s="570"/>
      <c r="H89" s="570"/>
      <c r="I89" s="570"/>
      <c r="J89" s="177"/>
    </row>
    <row r="90" spans="1:11" ht="30" customHeight="1">
      <c r="A90" s="161"/>
      <c r="B90" s="569"/>
      <c r="C90" s="570"/>
      <c r="D90" s="570"/>
      <c r="E90" s="570"/>
      <c r="F90" s="570"/>
      <c r="G90" s="570"/>
      <c r="H90" s="570"/>
      <c r="I90" s="570"/>
      <c r="J90" s="177"/>
    </row>
    <row r="91" spans="1:11" ht="30" customHeight="1" thickBot="1">
      <c r="A91" s="161"/>
      <c r="B91" s="571"/>
      <c r="C91" s="572"/>
      <c r="D91" s="572"/>
      <c r="E91" s="572"/>
      <c r="F91" s="572"/>
      <c r="G91" s="572"/>
      <c r="H91" s="572"/>
      <c r="I91" s="572"/>
      <c r="J91" s="178"/>
    </row>
    <row r="92" spans="1:11" ht="30" customHeight="1" thickBot="1">
      <c r="A92" s="161"/>
      <c r="B92" s="573" t="s">
        <v>358</v>
      </c>
      <c r="C92" s="574"/>
      <c r="D92" s="574"/>
      <c r="E92" s="574"/>
      <c r="F92" s="574"/>
      <c r="G92" s="574"/>
      <c r="H92" s="574"/>
      <c r="I92" s="574"/>
      <c r="J92" s="179"/>
    </row>
    <row r="93" spans="1:11">
      <c r="A93" s="173"/>
      <c r="B93" s="180"/>
      <c r="C93" s="173"/>
      <c r="D93" s="173"/>
      <c r="E93" s="173"/>
      <c r="F93" s="173"/>
      <c r="G93" s="173"/>
      <c r="H93" s="173"/>
    </row>
    <row r="94" spans="1:11">
      <c r="A94" s="173"/>
      <c r="B94" s="180"/>
      <c r="C94" s="173"/>
      <c r="D94" s="173"/>
      <c r="E94" s="173"/>
      <c r="F94" s="173"/>
      <c r="G94" s="173"/>
      <c r="H94" s="173"/>
    </row>
    <row r="95" spans="1:11">
      <c r="A95" s="173"/>
      <c r="B95" s="180"/>
      <c r="C95" s="173"/>
      <c r="D95" s="173"/>
      <c r="E95" s="173"/>
      <c r="F95" s="173"/>
      <c r="G95" s="173"/>
      <c r="H95" s="173"/>
    </row>
    <row r="96" spans="1:11">
      <c r="A96" s="160"/>
      <c r="B96" s="161"/>
      <c r="C96" s="160"/>
      <c r="D96" s="160"/>
      <c r="E96" s="160"/>
      <c r="F96" s="160"/>
      <c r="G96" s="160"/>
      <c r="H96" s="160"/>
    </row>
    <row r="97" spans="1:8">
      <c r="A97" s="160"/>
      <c r="B97" s="161"/>
      <c r="C97" s="160"/>
      <c r="D97" s="160"/>
      <c r="E97" s="160"/>
      <c r="F97" s="160"/>
      <c r="G97" s="160"/>
      <c r="H97" s="160"/>
    </row>
    <row r="98" spans="1:8">
      <c r="A98" s="160"/>
      <c r="B98" s="161"/>
      <c r="C98" s="160"/>
      <c r="D98" s="160"/>
      <c r="E98" s="160"/>
      <c r="F98" s="160"/>
      <c r="G98" s="160"/>
      <c r="H98" s="160"/>
    </row>
    <row r="99" spans="1:8">
      <c r="A99" s="160"/>
      <c r="B99" s="161"/>
      <c r="C99" s="160"/>
      <c r="D99" s="181"/>
      <c r="E99" s="181"/>
      <c r="F99" s="181"/>
      <c r="G99" s="181"/>
      <c r="H99" s="181"/>
    </row>
    <row r="100" spans="1:8">
      <c r="A100" s="160"/>
      <c r="B100" s="161"/>
      <c r="C100" s="160"/>
      <c r="D100" s="161"/>
      <c r="E100" s="161"/>
      <c r="F100" s="161"/>
      <c r="G100" s="161"/>
      <c r="H100" s="161"/>
    </row>
    <row r="101" spans="1:8">
      <c r="A101" s="160"/>
      <c r="B101" s="161"/>
      <c r="C101" s="160"/>
      <c r="D101" s="161"/>
      <c r="E101" s="161"/>
      <c r="F101" s="161"/>
      <c r="G101" s="161"/>
      <c r="H101" s="161"/>
    </row>
    <row r="102" spans="1:8">
      <c r="A102" s="160"/>
      <c r="B102" s="161"/>
      <c r="C102" s="160"/>
      <c r="D102" s="161"/>
      <c r="E102" s="161"/>
      <c r="F102" s="161"/>
      <c r="G102" s="161"/>
      <c r="H102" s="161"/>
    </row>
    <row r="103" spans="1:8">
      <c r="A103" s="161"/>
      <c r="B103" s="161"/>
      <c r="C103" s="161"/>
      <c r="D103" s="161"/>
      <c r="E103" s="161"/>
      <c r="F103" s="161"/>
      <c r="G103" s="161"/>
      <c r="H103" s="161"/>
    </row>
    <row r="104" spans="1:8">
      <c r="A104" s="161"/>
      <c r="B104" s="161"/>
      <c r="C104" s="161"/>
      <c r="D104" s="161"/>
      <c r="E104" s="161"/>
      <c r="F104" s="161"/>
      <c r="G104" s="161"/>
      <c r="H104" s="161"/>
    </row>
    <row r="105" spans="1:8">
      <c r="A105" s="161"/>
      <c r="B105" s="161"/>
      <c r="C105" s="161"/>
      <c r="D105" s="161"/>
      <c r="E105" s="161"/>
      <c r="F105" s="161"/>
      <c r="G105" s="161"/>
      <c r="H105" s="161"/>
    </row>
    <row r="106" spans="1:8">
      <c r="A106" s="161"/>
      <c r="B106" s="161"/>
      <c r="C106" s="161"/>
      <c r="D106" s="161"/>
      <c r="E106" s="161"/>
      <c r="F106" s="161"/>
      <c r="G106" s="161"/>
      <c r="H106" s="161"/>
    </row>
    <row r="107" spans="1:8">
      <c r="A107" s="161"/>
      <c r="B107" s="161"/>
      <c r="C107" s="161"/>
      <c r="D107" s="161"/>
      <c r="E107" s="161"/>
      <c r="F107" s="161"/>
      <c r="G107" s="161"/>
      <c r="H107" s="161"/>
    </row>
    <row r="108" spans="1:8">
      <c r="A108" s="161"/>
      <c r="B108" s="161"/>
      <c r="C108" s="161"/>
      <c r="D108" s="161"/>
      <c r="E108" s="161"/>
      <c r="F108" s="161"/>
      <c r="G108" s="161"/>
      <c r="H108" s="161"/>
    </row>
    <row r="109" spans="1:8">
      <c r="A109" s="161"/>
      <c r="B109" s="161"/>
      <c r="C109" s="161"/>
      <c r="D109" s="161"/>
      <c r="E109" s="161"/>
      <c r="F109" s="161"/>
      <c r="G109" s="161"/>
      <c r="H109" s="161"/>
    </row>
    <row r="111" spans="1:8">
      <c r="A111" s="118"/>
      <c r="B111" s="182"/>
      <c r="C111" s="182"/>
      <c r="D111" s="118"/>
      <c r="E111" s="118"/>
      <c r="F111" s="118"/>
      <c r="G111" s="118"/>
      <c r="H111" s="118"/>
    </row>
    <row r="113" spans="1:8">
      <c r="A113" s="183"/>
      <c r="B113" s="184"/>
      <c r="C113" s="183"/>
      <c r="D113" s="183"/>
      <c r="E113" s="183"/>
      <c r="F113" s="183"/>
      <c r="G113" s="183"/>
      <c r="H113" s="183"/>
    </row>
    <row r="114" spans="1:8">
      <c r="A114" s="160"/>
      <c r="B114" s="161"/>
      <c r="C114" s="160"/>
      <c r="D114" s="160"/>
      <c r="E114" s="160"/>
      <c r="F114" s="160"/>
      <c r="G114" s="160"/>
      <c r="H114" s="160"/>
    </row>
    <row r="115" spans="1:8">
      <c r="A115" s="160"/>
      <c r="B115" s="161"/>
      <c r="C115" s="160"/>
      <c r="D115" s="160"/>
      <c r="E115" s="160"/>
      <c r="F115" s="160"/>
      <c r="G115" s="160"/>
      <c r="H115" s="160"/>
    </row>
    <row r="116" spans="1:8">
      <c r="A116" s="160"/>
      <c r="B116" s="161"/>
      <c r="C116" s="160"/>
      <c r="D116" s="160"/>
      <c r="E116" s="160"/>
      <c r="F116" s="160"/>
      <c r="G116" s="160"/>
      <c r="H116" s="160"/>
    </row>
    <row r="117" spans="1:8">
      <c r="A117" s="160"/>
      <c r="B117" s="161"/>
      <c r="C117" s="160"/>
      <c r="D117" s="160"/>
      <c r="E117" s="160"/>
      <c r="F117" s="160"/>
      <c r="G117" s="160"/>
      <c r="H117" s="160"/>
    </row>
    <row r="118" spans="1:8">
      <c r="A118" s="181"/>
      <c r="B118" s="185"/>
      <c r="C118" s="181"/>
      <c r="D118" s="181"/>
      <c r="E118" s="181"/>
      <c r="F118" s="181"/>
      <c r="G118" s="181"/>
      <c r="H118" s="181"/>
    </row>
    <row r="119" spans="1:8">
      <c r="A119" s="161"/>
      <c r="B119" s="161"/>
      <c r="C119" s="161"/>
      <c r="D119" s="161"/>
      <c r="E119" s="161"/>
      <c r="F119" s="161"/>
      <c r="G119" s="161"/>
      <c r="H119" s="161"/>
    </row>
    <row r="120" spans="1:8">
      <c r="A120" s="161"/>
      <c r="B120" s="161"/>
      <c r="C120" s="161"/>
      <c r="D120" s="161"/>
      <c r="E120" s="161"/>
      <c r="F120" s="161"/>
      <c r="G120" s="161"/>
      <c r="H120" s="161"/>
    </row>
    <row r="131" spans="1:8">
      <c r="A131" s="186"/>
      <c r="C131" s="186"/>
      <c r="D131" s="186"/>
      <c r="E131" s="186"/>
      <c r="F131" s="186"/>
      <c r="G131" s="186"/>
      <c r="H131" s="186"/>
    </row>
    <row r="132" spans="1:8">
      <c r="A132" s="186"/>
      <c r="C132" s="186"/>
      <c r="D132" s="186"/>
      <c r="E132" s="186"/>
      <c r="F132" s="186"/>
      <c r="G132" s="186"/>
      <c r="H132" s="186"/>
    </row>
    <row r="133" spans="1:8">
      <c r="A133" s="186"/>
      <c r="C133" s="186"/>
      <c r="D133" s="186"/>
      <c r="E133" s="186"/>
      <c r="F133" s="186"/>
      <c r="G133" s="186"/>
      <c r="H133" s="186"/>
    </row>
    <row r="134" spans="1:8">
      <c r="A134" s="186"/>
      <c r="C134" s="186"/>
      <c r="D134" s="186"/>
      <c r="E134" s="186"/>
      <c r="F134" s="186"/>
      <c r="G134" s="186"/>
      <c r="H134" s="186"/>
    </row>
    <row r="135" spans="1:8">
      <c r="A135" s="186"/>
      <c r="C135" s="186"/>
      <c r="D135" s="186"/>
      <c r="E135" s="186"/>
      <c r="F135" s="186"/>
      <c r="G135" s="186"/>
      <c r="H135" s="186"/>
    </row>
    <row r="136" spans="1:8">
      <c r="A136" s="186"/>
      <c r="C136" s="186"/>
      <c r="D136" s="186"/>
      <c r="E136" s="186"/>
      <c r="F136" s="186"/>
      <c r="G136" s="186"/>
      <c r="H136" s="186"/>
    </row>
    <row r="137" spans="1:8">
      <c r="A137" s="186"/>
      <c r="C137" s="186"/>
      <c r="D137" s="186"/>
      <c r="E137" s="186"/>
      <c r="F137" s="186"/>
      <c r="G137" s="186"/>
      <c r="H137" s="186"/>
    </row>
    <row r="138" spans="1:8">
      <c r="A138" s="186"/>
      <c r="C138" s="186"/>
      <c r="D138" s="186"/>
      <c r="E138" s="186"/>
      <c r="F138" s="186"/>
      <c r="G138" s="186"/>
      <c r="H138" s="186"/>
    </row>
    <row r="139" spans="1:8">
      <c r="A139" s="186"/>
      <c r="C139" s="186"/>
      <c r="D139" s="186"/>
      <c r="E139" s="186"/>
      <c r="F139" s="186"/>
      <c r="G139" s="186"/>
      <c r="H139" s="186"/>
    </row>
    <row r="140" spans="1:8">
      <c r="A140" s="186"/>
      <c r="C140" s="186"/>
      <c r="D140" s="186"/>
      <c r="E140" s="186"/>
      <c r="F140" s="186"/>
      <c r="G140" s="186"/>
      <c r="H140" s="186"/>
    </row>
    <row r="141" spans="1:8">
      <c r="A141" s="186"/>
      <c r="C141" s="186"/>
      <c r="D141" s="186"/>
      <c r="E141" s="186"/>
      <c r="F141" s="186"/>
      <c r="G141" s="186"/>
      <c r="H141" s="186"/>
    </row>
    <row r="142" spans="1:8">
      <c r="A142" s="186"/>
      <c r="C142" s="186"/>
      <c r="D142" s="186"/>
      <c r="E142" s="186"/>
      <c r="F142" s="186"/>
      <c r="G142" s="186"/>
      <c r="H142" s="186"/>
    </row>
    <row r="143" spans="1:8">
      <c r="A143" s="186"/>
      <c r="C143" s="186"/>
      <c r="D143" s="186"/>
      <c r="E143" s="186"/>
      <c r="F143" s="186"/>
      <c r="G143" s="186"/>
      <c r="H143" s="186"/>
    </row>
    <row r="144" spans="1:8">
      <c r="A144" s="186"/>
      <c r="C144" s="186"/>
      <c r="D144" s="186"/>
      <c r="E144" s="186"/>
      <c r="F144" s="186"/>
      <c r="G144" s="186"/>
      <c r="H144" s="186"/>
    </row>
    <row r="145" spans="1:8">
      <c r="A145" s="186"/>
      <c r="C145" s="186"/>
      <c r="D145" s="186"/>
      <c r="E145" s="186"/>
      <c r="F145" s="186"/>
      <c r="G145" s="186"/>
      <c r="H145" s="186"/>
    </row>
    <row r="146" spans="1:8">
      <c r="A146" s="186"/>
      <c r="C146" s="186"/>
      <c r="D146" s="186"/>
      <c r="E146" s="186"/>
      <c r="F146" s="186"/>
      <c r="G146" s="186"/>
      <c r="H146" s="186"/>
    </row>
    <row r="147" spans="1:8">
      <c r="A147" s="186"/>
      <c r="C147" s="186"/>
      <c r="D147" s="186"/>
      <c r="E147" s="186"/>
      <c r="F147" s="186"/>
      <c r="G147" s="186"/>
      <c r="H147" s="186"/>
    </row>
    <row r="148" spans="1:8">
      <c r="A148" s="186"/>
      <c r="C148" s="186"/>
      <c r="D148" s="186"/>
      <c r="E148" s="186"/>
      <c r="F148" s="186"/>
      <c r="G148" s="186"/>
      <c r="H148" s="186"/>
    </row>
    <row r="149" spans="1:8">
      <c r="A149" s="186"/>
      <c r="C149" s="186"/>
      <c r="D149" s="186"/>
      <c r="E149" s="186"/>
      <c r="F149" s="186"/>
      <c r="G149" s="186"/>
      <c r="H149" s="186"/>
    </row>
    <row r="150" spans="1:8">
      <c r="A150" s="186"/>
      <c r="C150" s="186"/>
      <c r="D150" s="186"/>
      <c r="E150" s="186"/>
      <c r="F150" s="186"/>
      <c r="G150" s="186"/>
      <c r="H150" s="186"/>
    </row>
    <row r="151" spans="1:8">
      <c r="A151" s="186"/>
      <c r="C151" s="186"/>
      <c r="D151" s="186"/>
      <c r="E151" s="186"/>
      <c r="F151" s="186"/>
      <c r="G151" s="186"/>
      <c r="H151" s="186"/>
    </row>
    <row r="152" spans="1:8">
      <c r="A152" s="186"/>
      <c r="C152" s="186"/>
      <c r="D152" s="186"/>
      <c r="E152" s="186"/>
      <c r="F152" s="186"/>
      <c r="G152" s="186"/>
      <c r="H152" s="186"/>
    </row>
    <row r="153" spans="1:8">
      <c r="A153" s="186"/>
      <c r="C153" s="186"/>
      <c r="D153" s="186"/>
      <c r="E153" s="186"/>
      <c r="F153" s="186"/>
      <c r="G153" s="186"/>
      <c r="H153" s="186"/>
    </row>
    <row r="154" spans="1:8">
      <c r="A154" s="186"/>
      <c r="C154" s="186"/>
      <c r="D154" s="186"/>
      <c r="E154" s="186"/>
      <c r="F154" s="186"/>
      <c r="G154" s="186"/>
      <c r="H154" s="186"/>
    </row>
    <row r="155" spans="1:8">
      <c r="A155" s="186"/>
      <c r="C155" s="186"/>
      <c r="D155" s="186"/>
      <c r="E155" s="186"/>
      <c r="F155" s="186"/>
      <c r="G155" s="186"/>
      <c r="H155" s="186"/>
    </row>
    <row r="156" spans="1:8">
      <c r="A156" s="186"/>
      <c r="C156" s="186"/>
      <c r="D156" s="186"/>
      <c r="E156" s="186"/>
      <c r="F156" s="186"/>
      <c r="G156" s="186"/>
      <c r="H156" s="186"/>
    </row>
    <row r="157" spans="1:8">
      <c r="A157" s="186"/>
      <c r="C157" s="186"/>
      <c r="D157" s="186"/>
      <c r="E157" s="186"/>
      <c r="F157" s="186"/>
      <c r="G157" s="186"/>
      <c r="H157" s="186"/>
    </row>
    <row r="158" spans="1:8">
      <c r="A158" s="186"/>
      <c r="C158" s="186"/>
      <c r="D158" s="186"/>
      <c r="E158" s="186"/>
      <c r="F158" s="186"/>
      <c r="G158" s="186"/>
      <c r="H158" s="186"/>
    </row>
    <row r="159" spans="1:8">
      <c r="A159" s="186"/>
      <c r="C159" s="186"/>
      <c r="D159" s="186"/>
      <c r="E159" s="186"/>
      <c r="F159" s="186"/>
      <c r="G159" s="186"/>
      <c r="H159" s="186"/>
    </row>
    <row r="160" spans="1:8">
      <c r="A160" s="186"/>
      <c r="C160" s="186"/>
      <c r="D160" s="186"/>
      <c r="E160" s="186"/>
      <c r="F160" s="186"/>
      <c r="G160" s="186"/>
      <c r="H160" s="186"/>
    </row>
    <row r="161" spans="1:8">
      <c r="A161" s="186"/>
      <c r="C161" s="186"/>
      <c r="D161" s="186"/>
      <c r="E161" s="186"/>
      <c r="F161" s="186"/>
      <c r="G161" s="186"/>
      <c r="H161" s="186"/>
    </row>
    <row r="162" spans="1:8">
      <c r="A162" s="186"/>
      <c r="C162" s="186"/>
      <c r="D162" s="186"/>
      <c r="E162" s="186"/>
      <c r="F162" s="186"/>
      <c r="G162" s="186"/>
      <c r="H162" s="186"/>
    </row>
    <row r="163" spans="1:8">
      <c r="A163" s="186"/>
      <c r="C163" s="186"/>
      <c r="D163" s="186"/>
      <c r="E163" s="186"/>
      <c r="F163" s="186"/>
      <c r="G163" s="186"/>
      <c r="H163" s="186"/>
    </row>
    <row r="164" spans="1:8">
      <c r="A164" s="186"/>
      <c r="C164" s="186"/>
      <c r="D164" s="186"/>
      <c r="E164" s="186"/>
      <c r="F164" s="186"/>
      <c r="G164" s="186"/>
      <c r="H164" s="186"/>
    </row>
    <row r="165" spans="1:8">
      <c r="A165" s="186"/>
      <c r="C165" s="186"/>
      <c r="D165" s="186"/>
      <c r="E165" s="186"/>
      <c r="F165" s="186"/>
      <c r="G165" s="186"/>
      <c r="H165" s="186"/>
    </row>
    <row r="166" spans="1:8">
      <c r="A166" s="186"/>
      <c r="C166" s="186"/>
      <c r="D166" s="186"/>
      <c r="E166" s="186"/>
      <c r="F166" s="186"/>
      <c r="G166" s="186"/>
      <c r="H166" s="186"/>
    </row>
    <row r="167" spans="1:8">
      <c r="A167" s="186"/>
      <c r="C167" s="186"/>
      <c r="D167" s="186"/>
      <c r="E167" s="186"/>
      <c r="F167" s="186"/>
      <c r="G167" s="186"/>
      <c r="H167" s="186"/>
    </row>
    <row r="168" spans="1:8">
      <c r="A168" s="186"/>
      <c r="C168" s="186"/>
      <c r="D168" s="186"/>
      <c r="E168" s="186"/>
      <c r="F168" s="186"/>
      <c r="G168" s="186"/>
      <c r="H168" s="186"/>
    </row>
    <row r="169" spans="1:8">
      <c r="A169" s="186"/>
      <c r="C169" s="186"/>
      <c r="D169" s="186"/>
      <c r="E169" s="186"/>
      <c r="F169" s="186"/>
      <c r="G169" s="186"/>
      <c r="H169" s="186"/>
    </row>
    <row r="170" spans="1:8">
      <c r="A170" s="186"/>
      <c r="C170" s="186"/>
      <c r="D170" s="186"/>
      <c r="E170" s="186"/>
      <c r="F170" s="186"/>
      <c r="G170" s="186"/>
      <c r="H170" s="186"/>
    </row>
    <row r="171" spans="1:8">
      <c r="A171" s="186"/>
      <c r="C171" s="186"/>
      <c r="D171" s="186"/>
      <c r="E171" s="186"/>
      <c r="F171" s="186"/>
      <c r="G171" s="186"/>
      <c r="H171" s="186"/>
    </row>
    <row r="172" spans="1:8">
      <c r="A172" s="186"/>
      <c r="C172" s="186"/>
      <c r="D172" s="186"/>
      <c r="E172" s="186"/>
      <c r="F172" s="186"/>
      <c r="G172" s="186"/>
      <c r="H172" s="186"/>
    </row>
    <row r="173" spans="1:8">
      <c r="A173" s="186"/>
      <c r="C173" s="186"/>
      <c r="D173" s="186"/>
      <c r="E173" s="186"/>
      <c r="F173" s="186"/>
      <c r="G173" s="186"/>
      <c r="H173" s="186"/>
    </row>
    <row r="174" spans="1:8">
      <c r="A174" s="186"/>
      <c r="C174" s="186"/>
      <c r="D174" s="186"/>
      <c r="E174" s="186"/>
      <c r="F174" s="186"/>
      <c r="G174" s="186"/>
      <c r="H174" s="186"/>
    </row>
    <row r="175" spans="1:8">
      <c r="A175" s="186"/>
      <c r="C175" s="186"/>
      <c r="D175" s="186"/>
      <c r="E175" s="186"/>
      <c r="F175" s="186"/>
      <c r="G175" s="186"/>
      <c r="H175" s="186"/>
    </row>
    <row r="176" spans="1:8">
      <c r="A176" s="186"/>
      <c r="C176" s="186"/>
      <c r="D176" s="186"/>
      <c r="E176" s="186"/>
      <c r="F176" s="186"/>
      <c r="G176" s="186"/>
      <c r="H176" s="186"/>
    </row>
    <row r="177" spans="1:8">
      <c r="A177" s="186"/>
      <c r="C177" s="186"/>
      <c r="D177" s="186"/>
      <c r="E177" s="186"/>
      <c r="F177" s="186"/>
      <c r="G177" s="186"/>
      <c r="H177" s="186"/>
    </row>
    <row r="178" spans="1:8">
      <c r="A178" s="186"/>
      <c r="C178" s="186"/>
      <c r="D178" s="186"/>
      <c r="E178" s="186"/>
      <c r="F178" s="186"/>
      <c r="G178" s="186"/>
      <c r="H178" s="186"/>
    </row>
  </sheetData>
  <mergeCells count="49">
    <mergeCell ref="A10:A27"/>
    <mergeCell ref="A1:K1"/>
    <mergeCell ref="A2:K2"/>
    <mergeCell ref="A6:A8"/>
    <mergeCell ref="B6:B8"/>
    <mergeCell ref="C6:E6"/>
    <mergeCell ref="F6:H6"/>
    <mergeCell ref="I6:I8"/>
    <mergeCell ref="J6:J8"/>
    <mergeCell ref="K6:K8"/>
    <mergeCell ref="C7:E7"/>
    <mergeCell ref="F7:H7"/>
    <mergeCell ref="K46:K47"/>
    <mergeCell ref="A28:A32"/>
    <mergeCell ref="I28:I32"/>
    <mergeCell ref="J28:J32"/>
    <mergeCell ref="K28:K32"/>
    <mergeCell ref="J68:J70"/>
    <mergeCell ref="I10:I27"/>
    <mergeCell ref="J10:J27"/>
    <mergeCell ref="K10:K27"/>
    <mergeCell ref="A64:K64"/>
    <mergeCell ref="A33:A36"/>
    <mergeCell ref="I33:I36"/>
    <mergeCell ref="J33:J36"/>
    <mergeCell ref="K33:K36"/>
    <mergeCell ref="A37:A43"/>
    <mergeCell ref="I37:I43"/>
    <mergeCell ref="J37:J43"/>
    <mergeCell ref="K37:K43"/>
    <mergeCell ref="A46:A47"/>
    <mergeCell ref="I46:I47"/>
    <mergeCell ref="J46:J47"/>
    <mergeCell ref="A63:K63"/>
    <mergeCell ref="B89:I89"/>
    <mergeCell ref="B90:I90"/>
    <mergeCell ref="B91:I91"/>
    <mergeCell ref="B92:I92"/>
    <mergeCell ref="K68:K70"/>
    <mergeCell ref="C69:E69"/>
    <mergeCell ref="F69:H69"/>
    <mergeCell ref="A83:K83"/>
    <mergeCell ref="B87:I87"/>
    <mergeCell ref="B88:I88"/>
    <mergeCell ref="A68:A70"/>
    <mergeCell ref="B68:B70"/>
    <mergeCell ref="C68:E68"/>
    <mergeCell ref="F68:H68"/>
    <mergeCell ref="I68:I70"/>
  </mergeCells>
  <pageMargins left="0.31496062992125984" right="0.31496062992125984" top="0.51" bottom="0.39370078740157483" header="0.25" footer="0.39370078740157483"/>
  <pageSetup paperSize="9" scale="65" orientation="portrait" r:id="rId1"/>
  <headerFooter>
    <oddHeader>&amp;LVeresegyház Város Önkormányzat</oddHeader>
    <oddFooter>&amp;LVeresegyház, 2013. Február 06.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H19"/>
  <sheetViews>
    <sheetView workbookViewId="0">
      <selection activeCell="A16" sqref="A16:D21"/>
    </sheetView>
  </sheetViews>
  <sheetFormatPr defaultRowHeight="12.75"/>
  <cols>
    <col min="4" max="4" width="9.140625" customWidth="1"/>
    <col min="5" max="5" width="13.85546875" customWidth="1"/>
    <col min="6" max="6" width="11.140625" customWidth="1"/>
    <col min="7" max="7" width="11.5703125" customWidth="1"/>
    <col min="8" max="8" width="13.7109375" customWidth="1"/>
  </cols>
  <sheetData>
    <row r="1" spans="1:8">
      <c r="H1" s="23" t="s">
        <v>362</v>
      </c>
    </row>
    <row r="3" spans="1:8" ht="15">
      <c r="F3" s="8"/>
    </row>
    <row r="4" spans="1:8">
      <c r="A4" s="566"/>
      <c r="B4" s="566"/>
      <c r="C4" s="566"/>
      <c r="D4" s="566"/>
      <c r="E4" s="566"/>
      <c r="F4" s="566"/>
      <c r="G4" s="566"/>
      <c r="H4" s="566"/>
    </row>
    <row r="5" spans="1:8">
      <c r="A5" s="23"/>
      <c r="B5" s="23"/>
      <c r="C5" s="23"/>
      <c r="D5" s="23"/>
      <c r="E5" s="87"/>
    </row>
    <row r="6" spans="1:8">
      <c r="A6" s="567" t="s">
        <v>307</v>
      </c>
      <c r="B6" s="567"/>
      <c r="C6" s="567"/>
      <c r="D6" s="567"/>
      <c r="E6" s="567"/>
      <c r="F6" s="567"/>
      <c r="G6" s="567"/>
      <c r="H6" s="567"/>
    </row>
    <row r="7" spans="1:8">
      <c r="A7" s="86"/>
      <c r="B7" s="86"/>
      <c r="C7" s="86"/>
      <c r="D7" s="86"/>
      <c r="E7" s="86"/>
    </row>
    <row r="8" spans="1:8">
      <c r="A8" s="519" t="s">
        <v>306</v>
      </c>
      <c r="B8" s="519"/>
      <c r="C8" s="519"/>
      <c r="D8" s="519"/>
      <c r="E8" s="519"/>
      <c r="F8" s="519"/>
      <c r="G8" s="519"/>
      <c r="H8" s="519"/>
    </row>
    <row r="9" spans="1:8" ht="17.25" customHeight="1">
      <c r="A9" s="642" t="s">
        <v>134</v>
      </c>
      <c r="B9" s="643"/>
      <c r="C9" s="643"/>
      <c r="D9" s="644"/>
      <c r="E9" s="648" t="s">
        <v>305</v>
      </c>
      <c r="F9" s="649"/>
      <c r="G9" s="649"/>
      <c r="H9" s="650"/>
    </row>
    <row r="10" spans="1:8" ht="18" customHeight="1">
      <c r="A10" s="645"/>
      <c r="B10" s="646"/>
      <c r="C10" s="646"/>
      <c r="D10" s="647"/>
      <c r="E10" s="85" t="s">
        <v>187</v>
      </c>
      <c r="F10" s="85" t="s">
        <v>304</v>
      </c>
      <c r="G10" s="85" t="s">
        <v>303</v>
      </c>
      <c r="H10" s="85" t="s">
        <v>17</v>
      </c>
    </row>
    <row r="11" spans="1:8" ht="18" customHeight="1">
      <c r="A11" s="639"/>
      <c r="B11" s="640"/>
      <c r="C11" s="640"/>
      <c r="D11" s="641"/>
      <c r="E11" s="10"/>
      <c r="F11" s="73"/>
      <c r="G11" s="73"/>
      <c r="H11" s="73"/>
    </row>
    <row r="12" spans="1:8" ht="18" customHeight="1">
      <c r="A12" s="639"/>
      <c r="B12" s="640"/>
      <c r="C12" s="640"/>
      <c r="D12" s="641"/>
      <c r="E12" s="10"/>
      <c r="F12" s="73"/>
      <c r="G12" s="73"/>
      <c r="H12" s="73"/>
    </row>
    <row r="13" spans="1:8" ht="18" customHeight="1">
      <c r="A13" s="639" t="s">
        <v>178</v>
      </c>
      <c r="B13" s="640"/>
      <c r="C13" s="640"/>
      <c r="D13" s="641"/>
      <c r="E13" s="10"/>
      <c r="F13" s="73"/>
      <c r="G13" s="73"/>
      <c r="H13" s="73"/>
    </row>
    <row r="14" spans="1:8" ht="16.5" customHeight="1">
      <c r="A14" s="639"/>
      <c r="B14" s="640"/>
      <c r="C14" s="640"/>
      <c r="D14" s="641"/>
      <c r="E14" s="10"/>
      <c r="F14" s="73"/>
      <c r="G14" s="73"/>
      <c r="H14" s="73"/>
    </row>
    <row r="15" spans="1:8" ht="18" customHeight="1">
      <c r="A15" s="639"/>
      <c r="B15" s="640"/>
      <c r="C15" s="640"/>
      <c r="D15" s="641"/>
      <c r="E15" s="10"/>
      <c r="F15" s="73"/>
      <c r="G15" s="73"/>
      <c r="H15" s="73"/>
    </row>
    <row r="16" spans="1:8" ht="16.5" customHeight="1">
      <c r="A16" s="639"/>
      <c r="B16" s="640"/>
      <c r="C16" s="640"/>
      <c r="D16" s="641"/>
      <c r="E16" s="10"/>
      <c r="F16" s="72"/>
      <c r="G16" s="73"/>
      <c r="H16" s="73"/>
    </row>
    <row r="17" spans="1:8" ht="18" customHeight="1">
      <c r="A17" s="639"/>
      <c r="B17" s="640"/>
      <c r="C17" s="640"/>
      <c r="D17" s="641"/>
      <c r="E17" s="10"/>
      <c r="F17" s="73"/>
      <c r="G17" s="73"/>
      <c r="H17" s="73"/>
    </row>
    <row r="18" spans="1:8" ht="17.25" customHeight="1">
      <c r="A18" s="639"/>
      <c r="B18" s="640"/>
      <c r="C18" s="640"/>
      <c r="D18" s="641"/>
      <c r="E18" s="10"/>
      <c r="F18" s="73"/>
      <c r="G18" s="73"/>
      <c r="H18" s="73"/>
    </row>
    <row r="19" spans="1:8" ht="18" customHeight="1">
      <c r="A19" s="637" t="s">
        <v>302</v>
      </c>
      <c r="B19" s="638"/>
      <c r="C19" s="638"/>
      <c r="D19" s="638"/>
      <c r="E19" s="83"/>
      <c r="F19" s="73"/>
      <c r="G19" s="73"/>
      <c r="H19" s="73"/>
    </row>
  </sheetData>
  <mergeCells count="14">
    <mergeCell ref="A4:H4"/>
    <mergeCell ref="A6:H6"/>
    <mergeCell ref="A13:D13"/>
    <mergeCell ref="A14:D14"/>
    <mergeCell ref="A15:D15"/>
    <mergeCell ref="A9:D10"/>
    <mergeCell ref="E9:H9"/>
    <mergeCell ref="A8:H8"/>
    <mergeCell ref="A19:D19"/>
    <mergeCell ref="A11:D11"/>
    <mergeCell ref="A12:D12"/>
    <mergeCell ref="A16:D16"/>
    <mergeCell ref="A17:D17"/>
    <mergeCell ref="A18:D18"/>
  </mergeCells>
  <pageMargins left="0.74803149606299213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>
    <oddHeader>&amp;LVeresegyház Város Önkormányzat</oddHeader>
    <oddFooter>&amp;LVeresegyház, 2013. Február 07.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G38"/>
  <sheetViews>
    <sheetView topLeftCell="A13" workbookViewId="0">
      <selection activeCell="H22" sqref="H22"/>
    </sheetView>
  </sheetViews>
  <sheetFormatPr defaultRowHeight="12.75"/>
  <cols>
    <col min="2" max="2" width="37" customWidth="1"/>
    <col min="3" max="3" width="14.28515625" customWidth="1"/>
    <col min="4" max="4" width="12.140625" customWidth="1"/>
    <col min="5" max="5" width="12" customWidth="1"/>
    <col min="6" max="6" width="12.7109375" customWidth="1"/>
    <col min="7" max="8" width="14.42578125" customWidth="1"/>
  </cols>
  <sheetData>
    <row r="1" spans="1:7">
      <c r="A1" s="551"/>
      <c r="B1" s="551"/>
      <c r="C1" s="551"/>
      <c r="G1" t="s">
        <v>414</v>
      </c>
    </row>
    <row r="2" spans="1:7" s="451" customFormat="1">
      <c r="A2" s="23"/>
      <c r="B2" s="23"/>
      <c r="C2" s="23"/>
    </row>
    <row r="3" spans="1:7" s="451" customFormat="1">
      <c r="B3" s="651" t="s">
        <v>540</v>
      </c>
      <c r="C3" s="651"/>
      <c r="D3" s="651"/>
      <c r="E3" s="651"/>
      <c r="F3" s="651"/>
      <c r="G3" s="651"/>
    </row>
    <row r="4" spans="1:7" s="451" customFormat="1">
      <c r="B4" s="452"/>
      <c r="C4" s="452"/>
      <c r="D4" s="452"/>
      <c r="E4" s="452"/>
      <c r="F4" s="452"/>
      <c r="G4" s="452"/>
    </row>
    <row r="5" spans="1:7" s="451" customFormat="1" ht="15" customHeight="1">
      <c r="B5" s="452"/>
      <c r="C5" s="452"/>
      <c r="D5" s="452"/>
      <c r="E5" s="452"/>
      <c r="F5" s="452"/>
      <c r="G5" s="452"/>
    </row>
    <row r="6" spans="1:7" s="451" customFormat="1" ht="15" customHeight="1">
      <c r="B6" s="453" t="s">
        <v>523</v>
      </c>
      <c r="C6" s="454" t="s">
        <v>524</v>
      </c>
      <c r="D6" s="454" t="s">
        <v>525</v>
      </c>
      <c r="E6" s="454" t="s">
        <v>526</v>
      </c>
      <c r="F6" s="454" t="s">
        <v>527</v>
      </c>
      <c r="G6" s="454"/>
    </row>
    <row r="7" spans="1:7" s="451" customFormat="1" ht="15" customHeight="1">
      <c r="B7" s="455"/>
      <c r="C7" s="456" t="s">
        <v>528</v>
      </c>
      <c r="D7" s="454" t="s">
        <v>529</v>
      </c>
      <c r="E7" s="454" t="s">
        <v>529</v>
      </c>
      <c r="F7" s="454" t="s">
        <v>530</v>
      </c>
      <c r="G7" s="454" t="s">
        <v>531</v>
      </c>
    </row>
    <row r="8" spans="1:7" s="451" customFormat="1" ht="15" customHeight="1">
      <c r="B8" s="455"/>
      <c r="C8" s="456" t="s">
        <v>532</v>
      </c>
      <c r="D8" s="454"/>
      <c r="E8" s="454"/>
      <c r="F8" s="652" t="s">
        <v>533</v>
      </c>
      <c r="G8" s="653"/>
    </row>
    <row r="9" spans="1:7" s="451" customFormat="1" ht="15" customHeight="1">
      <c r="B9" s="457"/>
      <c r="C9" s="458">
        <v>41275</v>
      </c>
      <c r="D9" s="459">
        <v>41275</v>
      </c>
      <c r="E9" s="459">
        <v>41275</v>
      </c>
      <c r="F9" s="459">
        <v>41275</v>
      </c>
      <c r="G9" s="459">
        <v>41275</v>
      </c>
    </row>
    <row r="10" spans="1:7" s="451" customFormat="1" ht="15" customHeight="1">
      <c r="B10" s="460"/>
      <c r="C10" s="461"/>
      <c r="D10" s="461"/>
      <c r="E10" s="461"/>
      <c r="F10" s="461"/>
      <c r="G10" s="461"/>
    </row>
    <row r="11" spans="1:7" s="451" customFormat="1" ht="15" customHeight="1">
      <c r="B11" s="461" t="s">
        <v>534</v>
      </c>
      <c r="C11" s="461">
        <v>64</v>
      </c>
      <c r="D11" s="461">
        <v>66</v>
      </c>
      <c r="E11" s="461">
        <v>62</v>
      </c>
      <c r="F11" s="461">
        <v>62</v>
      </c>
      <c r="G11" s="461">
        <v>2</v>
      </c>
    </row>
    <row r="12" spans="1:7" s="451" customFormat="1" ht="15" customHeight="1">
      <c r="B12" s="461" t="s">
        <v>535</v>
      </c>
      <c r="C12" s="461">
        <v>35</v>
      </c>
      <c r="D12" s="461">
        <v>35</v>
      </c>
      <c r="E12" s="461">
        <v>34</v>
      </c>
      <c r="F12" s="461">
        <v>34</v>
      </c>
      <c r="G12" s="461">
        <v>1</v>
      </c>
    </row>
    <row r="13" spans="1:7" s="451" customFormat="1" ht="15" customHeight="1">
      <c r="B13" s="461" t="s">
        <v>536</v>
      </c>
      <c r="C13" s="461">
        <v>139</v>
      </c>
      <c r="D13" s="461">
        <v>146</v>
      </c>
      <c r="E13" s="461">
        <v>139</v>
      </c>
      <c r="F13" s="461">
        <v>138</v>
      </c>
      <c r="G13" s="461">
        <v>1</v>
      </c>
    </row>
    <row r="14" spans="1:7" s="451" customFormat="1" ht="15" customHeight="1">
      <c r="B14" s="461" t="s">
        <v>537</v>
      </c>
      <c r="C14" s="461">
        <v>162</v>
      </c>
      <c r="D14" s="461">
        <v>165</v>
      </c>
      <c r="E14" s="461">
        <v>158</v>
      </c>
      <c r="F14" s="461">
        <v>141</v>
      </c>
      <c r="G14" s="461">
        <v>17</v>
      </c>
    </row>
    <row r="15" spans="1:7" s="451" customFormat="1" ht="15" customHeight="1">
      <c r="B15" s="461" t="s">
        <v>538</v>
      </c>
      <c r="C15" s="461">
        <v>23</v>
      </c>
      <c r="D15" s="461">
        <v>25</v>
      </c>
      <c r="E15" s="461">
        <v>25</v>
      </c>
      <c r="F15" s="461">
        <v>21</v>
      </c>
      <c r="G15" s="461">
        <v>4</v>
      </c>
    </row>
    <row r="16" spans="1:7" s="451" customFormat="1" ht="15" customHeight="1">
      <c r="B16" s="461" t="s">
        <v>539</v>
      </c>
      <c r="C16" s="461">
        <v>4</v>
      </c>
      <c r="D16" s="461">
        <v>4</v>
      </c>
      <c r="E16" s="461">
        <v>4</v>
      </c>
      <c r="F16" s="461">
        <v>4</v>
      </c>
      <c r="G16" s="461">
        <v>0</v>
      </c>
    </row>
    <row r="17" spans="2:7" s="451" customFormat="1" ht="14.25" customHeight="1">
      <c r="B17" s="461" t="s">
        <v>522</v>
      </c>
      <c r="C17" s="461">
        <v>37</v>
      </c>
      <c r="D17" s="461">
        <v>37</v>
      </c>
      <c r="E17" s="461">
        <v>37</v>
      </c>
      <c r="F17" s="461">
        <v>33</v>
      </c>
      <c r="G17" s="461">
        <v>4</v>
      </c>
    </row>
    <row r="18" spans="2:7" s="451" customFormat="1">
      <c r="B18" s="461" t="s">
        <v>240</v>
      </c>
      <c r="C18" s="461">
        <f>SUM(C11:C17)</f>
        <v>464</v>
      </c>
      <c r="D18" s="461">
        <f>SUM(D11:D17)</f>
        <v>478</v>
      </c>
      <c r="E18" s="461">
        <f>SUM(E11:E17)</f>
        <v>459</v>
      </c>
      <c r="F18" s="461">
        <f>SUM(F11:F17)</f>
        <v>433</v>
      </c>
      <c r="G18" s="461">
        <f>SUM(G11:G17)</f>
        <v>29</v>
      </c>
    </row>
    <row r="19" spans="2:7" s="451" customFormat="1">
      <c r="B19" s="461"/>
      <c r="C19" s="461"/>
      <c r="D19" s="461"/>
      <c r="E19" s="461"/>
      <c r="F19" s="461"/>
      <c r="G19" s="461"/>
    </row>
    <row r="20" spans="2:7">
      <c r="B20" s="450"/>
      <c r="C20" s="450"/>
      <c r="D20" s="450"/>
      <c r="E20" s="450"/>
      <c r="F20" s="450"/>
      <c r="G20" s="450"/>
    </row>
    <row r="21" spans="2:7">
      <c r="B21" s="462" t="s">
        <v>541</v>
      </c>
      <c r="C21" s="450"/>
      <c r="D21" s="450"/>
      <c r="E21" s="450"/>
      <c r="F21" s="450"/>
      <c r="G21" s="450"/>
    </row>
    <row r="22" spans="2:7">
      <c r="B22" s="462" t="s">
        <v>542</v>
      </c>
      <c r="C22" s="450"/>
      <c r="D22" s="450"/>
      <c r="E22" s="450"/>
      <c r="F22" s="450"/>
      <c r="G22" s="450"/>
    </row>
    <row r="23" spans="2:7">
      <c r="B23" s="462" t="s">
        <v>543</v>
      </c>
      <c r="C23" s="450"/>
      <c r="D23" s="450"/>
      <c r="E23" s="450"/>
      <c r="F23" s="450"/>
      <c r="G23" s="450"/>
    </row>
    <row r="24" spans="2:7">
      <c r="B24" s="462" t="s">
        <v>544</v>
      </c>
      <c r="C24" s="450"/>
      <c r="D24" s="450"/>
      <c r="E24" s="450"/>
      <c r="F24" s="450"/>
      <c r="G24" s="450"/>
    </row>
    <row r="25" spans="2:7">
      <c r="B25" s="462" t="s">
        <v>545</v>
      </c>
      <c r="C25" s="450"/>
      <c r="D25" s="450"/>
      <c r="E25" s="450"/>
      <c r="F25" s="450"/>
      <c r="G25" s="450"/>
    </row>
    <row r="26" spans="2:7">
      <c r="B26" s="462" t="s">
        <v>546</v>
      </c>
      <c r="C26" s="450"/>
      <c r="D26" s="450"/>
      <c r="E26" s="450"/>
      <c r="F26" s="450"/>
      <c r="G26" s="450"/>
    </row>
    <row r="27" spans="2:7">
      <c r="B27" s="462" t="s">
        <v>547</v>
      </c>
      <c r="C27" s="450"/>
      <c r="D27" s="450"/>
      <c r="E27" s="450"/>
      <c r="F27" s="450"/>
      <c r="G27" s="450"/>
    </row>
    <row r="28" spans="2:7">
      <c r="B28" s="450"/>
      <c r="C28" s="450"/>
      <c r="D28" s="450"/>
      <c r="E28" s="450"/>
      <c r="F28" s="450"/>
      <c r="G28" s="450"/>
    </row>
    <row r="29" spans="2:7">
      <c r="B29" s="450"/>
      <c r="C29" s="450"/>
      <c r="D29" s="450"/>
      <c r="E29" s="450"/>
      <c r="F29" s="450"/>
      <c r="G29" t="s">
        <v>548</v>
      </c>
    </row>
    <row r="30" spans="2:7">
      <c r="B30" s="450"/>
      <c r="C30" s="450"/>
      <c r="D30" s="450"/>
      <c r="E30" s="450"/>
      <c r="F30" s="450"/>
      <c r="G30" s="450"/>
    </row>
    <row r="31" spans="2:7">
      <c r="B31" s="23"/>
      <c r="C31" s="107"/>
      <c r="D31" s="23"/>
      <c r="E31" s="23"/>
    </row>
    <row r="32" spans="2:7">
      <c r="B32" s="567" t="s">
        <v>608</v>
      </c>
      <c r="C32" s="567"/>
      <c r="D32" s="567"/>
      <c r="E32" s="567"/>
    </row>
    <row r="33" spans="2:5">
      <c r="B33" s="23"/>
      <c r="C33" s="23"/>
      <c r="D33" s="23"/>
      <c r="E33" s="23"/>
    </row>
    <row r="34" spans="2:5">
      <c r="B34" s="544" t="s">
        <v>312</v>
      </c>
      <c r="C34" s="654" t="s">
        <v>311</v>
      </c>
      <c r="D34" s="655"/>
      <c r="E34" s="656"/>
    </row>
    <row r="35" spans="2:5">
      <c r="B35" s="545"/>
      <c r="C35" s="109" t="s">
        <v>310</v>
      </c>
      <c r="D35" s="109" t="s">
        <v>309</v>
      </c>
      <c r="E35" s="109" t="s">
        <v>308</v>
      </c>
    </row>
    <row r="36" spans="2:5" ht="15" customHeight="1">
      <c r="B36" s="10"/>
      <c r="C36" s="10"/>
      <c r="D36" s="10"/>
      <c r="E36" s="10"/>
    </row>
    <row r="37" spans="2:5" ht="15" customHeight="1">
      <c r="B37" s="461" t="s">
        <v>537</v>
      </c>
      <c r="C37" s="461">
        <v>0</v>
      </c>
      <c r="D37" s="461">
        <v>0</v>
      </c>
      <c r="E37" s="461">
        <v>9</v>
      </c>
    </row>
    <row r="38" spans="2:5" ht="15.75" customHeight="1">
      <c r="B38" s="88" t="s">
        <v>47</v>
      </c>
      <c r="C38" s="454">
        <f>SUM(C37:C37)</f>
        <v>0</v>
      </c>
      <c r="D38" s="454">
        <f>SUM(D37:D37)</f>
        <v>0</v>
      </c>
      <c r="E38" s="454">
        <f>SUM(E37:E37)</f>
        <v>9</v>
      </c>
    </row>
  </sheetData>
  <mergeCells count="6">
    <mergeCell ref="B3:G3"/>
    <mergeCell ref="F8:G8"/>
    <mergeCell ref="A1:C1"/>
    <mergeCell ref="C34:E34"/>
    <mergeCell ref="B34:B35"/>
    <mergeCell ref="B32:E32"/>
  </mergeCells>
  <pageMargins left="0.74803149606299213" right="0.74803149606299213" top="0.59" bottom="0.75" header="0.31" footer="0.51181102362204722"/>
  <pageSetup paperSize="9" scale="95" orientation="landscape" horizontalDpi="300" verticalDpi="300" r:id="rId1"/>
  <headerFooter alignWithMargins="0">
    <oddHeader>&amp;LVeresegyház Város Önkormányzat</oddHeader>
    <oddFooter>&amp;LVeresegyház, 2013. Február 07.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2:G41"/>
  <sheetViews>
    <sheetView workbookViewId="0">
      <selection activeCell="A16" sqref="A16:A21"/>
    </sheetView>
  </sheetViews>
  <sheetFormatPr defaultRowHeight="12.75"/>
  <cols>
    <col min="1" max="1" width="6.28515625" customWidth="1"/>
    <col min="4" max="4" width="20" customWidth="1"/>
    <col min="5" max="5" width="19.140625" customWidth="1"/>
    <col min="7" max="7" width="7.140625" customWidth="1"/>
  </cols>
  <sheetData>
    <row r="2" spans="1:7" ht="14.25" customHeight="1">
      <c r="A2" s="551" t="s">
        <v>415</v>
      </c>
      <c r="B2" s="551"/>
      <c r="C2" s="551"/>
      <c r="D2" s="551"/>
      <c r="E2" s="551"/>
      <c r="F2" s="551"/>
    </row>
    <row r="4" spans="1:7">
      <c r="A4" s="105"/>
      <c r="B4" s="1" t="s">
        <v>339</v>
      </c>
      <c r="C4" s="105"/>
      <c r="D4" s="105"/>
      <c r="E4" s="105"/>
      <c r="F4" s="105"/>
    </row>
    <row r="5" spans="1:7">
      <c r="A5" s="105"/>
      <c r="B5" s="1" t="s">
        <v>338</v>
      </c>
      <c r="C5" s="1"/>
      <c r="D5" s="1"/>
      <c r="E5" s="1"/>
      <c r="F5" s="1"/>
    </row>
    <row r="6" spans="1:7" ht="15.75">
      <c r="A6" s="105"/>
      <c r="B6" s="1"/>
      <c r="C6" s="1"/>
      <c r="D6" s="1"/>
      <c r="E6" s="1"/>
      <c r="F6" s="104"/>
    </row>
    <row r="7" spans="1:7" ht="15.75">
      <c r="A7" s="105"/>
      <c r="B7" s="1"/>
      <c r="C7" s="1"/>
      <c r="D7" s="1" t="s">
        <v>337</v>
      </c>
      <c r="E7" s="1"/>
      <c r="F7" s="104"/>
    </row>
    <row r="8" spans="1:7" ht="15.75">
      <c r="B8" s="104"/>
      <c r="C8" s="104"/>
      <c r="D8" s="104"/>
      <c r="E8" s="104"/>
      <c r="F8" s="104"/>
    </row>
    <row r="10" spans="1:7">
      <c r="A10" s="103" t="s">
        <v>336</v>
      </c>
      <c r="B10" s="103"/>
      <c r="C10" s="103"/>
      <c r="D10" s="103"/>
      <c r="E10" s="103"/>
      <c r="F10" s="103"/>
      <c r="G10" s="103"/>
    </row>
    <row r="11" spans="1:7">
      <c r="A11" s="103"/>
      <c r="B11" s="103"/>
      <c r="C11" s="103"/>
      <c r="D11" s="103"/>
      <c r="E11" s="103"/>
      <c r="F11" s="103"/>
      <c r="G11" s="103"/>
    </row>
    <row r="12" spans="1:7">
      <c r="A12" s="103"/>
      <c r="B12" s="103"/>
      <c r="C12" s="103"/>
      <c r="D12" s="103"/>
      <c r="E12" s="103"/>
      <c r="F12" s="103"/>
      <c r="G12" s="103"/>
    </row>
    <row r="13" spans="1:7">
      <c r="A13" s="103" t="s">
        <v>335</v>
      </c>
      <c r="B13" s="103"/>
      <c r="C13" s="103"/>
      <c r="D13" s="103"/>
      <c r="E13" s="103"/>
      <c r="F13" s="103"/>
      <c r="G13" s="103"/>
    </row>
    <row r="14" spans="1:7">
      <c r="A14" s="103" t="s">
        <v>334</v>
      </c>
      <c r="B14" s="103"/>
      <c r="C14" s="103"/>
      <c r="D14" s="103"/>
      <c r="E14" s="103"/>
      <c r="F14" s="103"/>
      <c r="G14" s="103"/>
    </row>
    <row r="15" spans="1:7">
      <c r="A15" s="89" t="s">
        <v>333</v>
      </c>
    </row>
    <row r="16" spans="1:7">
      <c r="A16" s="89"/>
    </row>
    <row r="18" spans="1:5">
      <c r="A18" s="664" t="s">
        <v>332</v>
      </c>
      <c r="B18" s="667"/>
      <c r="C18" s="668"/>
      <c r="D18" s="669"/>
      <c r="E18" s="102" t="s">
        <v>331</v>
      </c>
    </row>
    <row r="19" spans="1:5">
      <c r="A19" s="665"/>
      <c r="B19" s="661" t="s">
        <v>330</v>
      </c>
      <c r="C19" s="662"/>
      <c r="D19" s="663"/>
      <c r="E19" s="101" t="s">
        <v>329</v>
      </c>
    </row>
    <row r="20" spans="1:5">
      <c r="A20" s="666"/>
      <c r="B20" s="670"/>
      <c r="C20" s="671"/>
      <c r="D20" s="672"/>
      <c r="E20" s="101" t="s">
        <v>328</v>
      </c>
    </row>
    <row r="21" spans="1:5" ht="15" customHeight="1">
      <c r="A21" s="97">
        <v>1</v>
      </c>
      <c r="B21" s="96" t="s">
        <v>327</v>
      </c>
      <c r="C21" s="95"/>
      <c r="D21" s="94"/>
      <c r="E21" s="94"/>
    </row>
    <row r="22" spans="1:5" ht="15" customHeight="1">
      <c r="A22" s="100">
        <v>2</v>
      </c>
      <c r="B22" s="64" t="s">
        <v>326</v>
      </c>
      <c r="C22" s="34"/>
      <c r="D22" s="99"/>
      <c r="E22" s="99"/>
    </row>
    <row r="23" spans="1:5" ht="15" customHeight="1">
      <c r="A23" s="98"/>
      <c r="B23" s="93" t="s">
        <v>325</v>
      </c>
      <c r="C23" s="91"/>
      <c r="D23" s="90"/>
      <c r="E23" s="90"/>
    </row>
    <row r="24" spans="1:5" ht="15" customHeight="1">
      <c r="A24" s="100">
        <v>3</v>
      </c>
      <c r="B24" s="64" t="s">
        <v>324</v>
      </c>
      <c r="C24" s="34"/>
      <c r="D24" s="99"/>
      <c r="E24" s="99"/>
    </row>
    <row r="25" spans="1:5" ht="15" customHeight="1">
      <c r="A25" s="98"/>
      <c r="B25" s="658" t="s">
        <v>323</v>
      </c>
      <c r="C25" s="659"/>
      <c r="D25" s="660"/>
      <c r="E25" s="90"/>
    </row>
    <row r="26" spans="1:5" ht="15" customHeight="1">
      <c r="A26" s="98">
        <v>4</v>
      </c>
      <c r="B26" s="93" t="s">
        <v>322</v>
      </c>
      <c r="C26" s="91"/>
      <c r="D26" s="90"/>
      <c r="E26" s="90"/>
    </row>
    <row r="27" spans="1:5" ht="15" customHeight="1">
      <c r="A27" s="100">
        <v>5</v>
      </c>
      <c r="B27" s="64" t="s">
        <v>321</v>
      </c>
      <c r="C27" s="34"/>
      <c r="D27" s="99"/>
      <c r="E27" s="99"/>
    </row>
    <row r="28" spans="1:5" ht="15" customHeight="1">
      <c r="A28" s="98"/>
      <c r="B28" s="658" t="s">
        <v>320</v>
      </c>
      <c r="C28" s="659"/>
      <c r="D28" s="660"/>
      <c r="E28" s="90"/>
    </row>
    <row r="29" spans="1:5" ht="15" customHeight="1">
      <c r="A29" s="97">
        <v>6</v>
      </c>
      <c r="B29" s="96" t="s">
        <v>319</v>
      </c>
      <c r="C29" s="95"/>
      <c r="D29" s="94"/>
      <c r="E29" s="94"/>
    </row>
    <row r="30" spans="1:5" ht="15" customHeight="1">
      <c r="A30" s="97">
        <v>7</v>
      </c>
      <c r="B30" s="96" t="s">
        <v>318</v>
      </c>
      <c r="C30" s="95"/>
      <c r="D30" s="94"/>
      <c r="E30" s="94"/>
    </row>
    <row r="31" spans="1:5" ht="17.25" customHeight="1">
      <c r="A31" s="93"/>
      <c r="B31" s="92" t="s">
        <v>17</v>
      </c>
      <c r="C31" s="91"/>
      <c r="D31" s="90"/>
      <c r="E31" s="90"/>
    </row>
    <row r="33" spans="1:5">
      <c r="B33" s="89" t="s">
        <v>317</v>
      </c>
      <c r="C33" s="89"/>
      <c r="D33" s="89"/>
      <c r="E33" s="89"/>
    </row>
    <row r="34" spans="1:5">
      <c r="B34" s="89" t="s">
        <v>316</v>
      </c>
      <c r="C34" s="89"/>
      <c r="D34" s="89"/>
      <c r="E34" s="89"/>
    </row>
    <row r="35" spans="1:5">
      <c r="B35" s="89"/>
      <c r="C35" s="89"/>
      <c r="D35" s="89"/>
      <c r="E35" s="89"/>
    </row>
    <row r="37" spans="1:5">
      <c r="A37" s="657" t="s">
        <v>315</v>
      </c>
      <c r="B37" s="657"/>
      <c r="C37" s="657"/>
      <c r="D37" s="657"/>
    </row>
    <row r="40" spans="1:5">
      <c r="E40" t="s">
        <v>314</v>
      </c>
    </row>
    <row r="41" spans="1:5">
      <c r="E41" t="s">
        <v>313</v>
      </c>
    </row>
  </sheetData>
  <mergeCells count="8">
    <mergeCell ref="A2:F2"/>
    <mergeCell ref="A37:D37"/>
    <mergeCell ref="B25:D25"/>
    <mergeCell ref="B28:D28"/>
    <mergeCell ref="B19:D19"/>
    <mergeCell ref="A18:A20"/>
    <mergeCell ref="B18:D18"/>
    <mergeCell ref="B20:D20"/>
  </mergeCells>
  <pageMargins left="1.1417322834645669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>
    <oddHeader>&amp;LVeresegyház Város Önkormányzat</oddHeader>
    <oddFooter>&amp;LVeresegyház, 2013. Február 07.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IV37"/>
  <sheetViews>
    <sheetView topLeftCell="A13" workbookViewId="0">
      <selection activeCell="H37" sqref="H37"/>
    </sheetView>
  </sheetViews>
  <sheetFormatPr defaultRowHeight="12.75"/>
  <cols>
    <col min="1" max="1" width="36.28515625" customWidth="1"/>
    <col min="2" max="2" width="12.140625" style="79" customWidth="1"/>
    <col min="3" max="3" width="13.5703125" style="79" customWidth="1"/>
    <col min="4" max="5" width="14.42578125" style="79" customWidth="1"/>
    <col min="6" max="6" width="12.5703125" style="79" customWidth="1"/>
    <col min="7" max="7" width="13.42578125" style="79" customWidth="1"/>
    <col min="8" max="8" width="16.42578125" style="79" customWidth="1"/>
    <col min="9" max="9" width="11.140625" bestFit="1" customWidth="1"/>
    <col min="257" max="257" width="36.28515625" customWidth="1"/>
    <col min="258" max="258" width="12.140625" customWidth="1"/>
    <col min="259" max="259" width="13.5703125" customWidth="1"/>
    <col min="260" max="261" width="14.42578125" customWidth="1"/>
    <col min="262" max="262" width="12.5703125" customWidth="1"/>
    <col min="263" max="263" width="13.42578125" customWidth="1"/>
    <col min="264" max="264" width="16.42578125" customWidth="1"/>
    <col min="265" max="265" width="11.140625" bestFit="1" customWidth="1"/>
    <col min="513" max="513" width="36.28515625" customWidth="1"/>
    <col min="514" max="514" width="12.140625" customWidth="1"/>
    <col min="515" max="515" width="13.5703125" customWidth="1"/>
    <col min="516" max="517" width="14.42578125" customWidth="1"/>
    <col min="518" max="518" width="12.5703125" customWidth="1"/>
    <col min="519" max="519" width="13.42578125" customWidth="1"/>
    <col min="520" max="520" width="16.42578125" customWidth="1"/>
    <col min="521" max="521" width="11.140625" bestFit="1" customWidth="1"/>
    <col min="769" max="769" width="36.28515625" customWidth="1"/>
    <col min="770" max="770" width="12.140625" customWidth="1"/>
    <col min="771" max="771" width="13.5703125" customWidth="1"/>
    <col min="772" max="773" width="14.42578125" customWidth="1"/>
    <col min="774" max="774" width="12.5703125" customWidth="1"/>
    <col min="775" max="775" width="13.42578125" customWidth="1"/>
    <col min="776" max="776" width="16.42578125" customWidth="1"/>
    <col min="777" max="777" width="11.140625" bestFit="1" customWidth="1"/>
    <col min="1025" max="1025" width="36.28515625" customWidth="1"/>
    <col min="1026" max="1026" width="12.140625" customWidth="1"/>
    <col min="1027" max="1027" width="13.5703125" customWidth="1"/>
    <col min="1028" max="1029" width="14.42578125" customWidth="1"/>
    <col min="1030" max="1030" width="12.5703125" customWidth="1"/>
    <col min="1031" max="1031" width="13.42578125" customWidth="1"/>
    <col min="1032" max="1032" width="16.42578125" customWidth="1"/>
    <col min="1033" max="1033" width="11.140625" bestFit="1" customWidth="1"/>
    <col min="1281" max="1281" width="36.28515625" customWidth="1"/>
    <col min="1282" max="1282" width="12.140625" customWidth="1"/>
    <col min="1283" max="1283" width="13.5703125" customWidth="1"/>
    <col min="1284" max="1285" width="14.42578125" customWidth="1"/>
    <col min="1286" max="1286" width="12.5703125" customWidth="1"/>
    <col min="1287" max="1287" width="13.42578125" customWidth="1"/>
    <col min="1288" max="1288" width="16.42578125" customWidth="1"/>
    <col min="1289" max="1289" width="11.140625" bestFit="1" customWidth="1"/>
    <col min="1537" max="1537" width="36.28515625" customWidth="1"/>
    <col min="1538" max="1538" width="12.140625" customWidth="1"/>
    <col min="1539" max="1539" width="13.5703125" customWidth="1"/>
    <col min="1540" max="1541" width="14.42578125" customWidth="1"/>
    <col min="1542" max="1542" width="12.5703125" customWidth="1"/>
    <col min="1543" max="1543" width="13.42578125" customWidth="1"/>
    <col min="1544" max="1544" width="16.42578125" customWidth="1"/>
    <col min="1545" max="1545" width="11.140625" bestFit="1" customWidth="1"/>
    <col min="1793" max="1793" width="36.28515625" customWidth="1"/>
    <col min="1794" max="1794" width="12.140625" customWidth="1"/>
    <col min="1795" max="1795" width="13.5703125" customWidth="1"/>
    <col min="1796" max="1797" width="14.42578125" customWidth="1"/>
    <col min="1798" max="1798" width="12.5703125" customWidth="1"/>
    <col min="1799" max="1799" width="13.42578125" customWidth="1"/>
    <col min="1800" max="1800" width="16.42578125" customWidth="1"/>
    <col min="1801" max="1801" width="11.140625" bestFit="1" customWidth="1"/>
    <col min="2049" max="2049" width="36.28515625" customWidth="1"/>
    <col min="2050" max="2050" width="12.140625" customWidth="1"/>
    <col min="2051" max="2051" width="13.5703125" customWidth="1"/>
    <col min="2052" max="2053" width="14.42578125" customWidth="1"/>
    <col min="2054" max="2054" width="12.5703125" customWidth="1"/>
    <col min="2055" max="2055" width="13.42578125" customWidth="1"/>
    <col min="2056" max="2056" width="16.42578125" customWidth="1"/>
    <col min="2057" max="2057" width="11.140625" bestFit="1" customWidth="1"/>
    <col min="2305" max="2305" width="36.28515625" customWidth="1"/>
    <col min="2306" max="2306" width="12.140625" customWidth="1"/>
    <col min="2307" max="2307" width="13.5703125" customWidth="1"/>
    <col min="2308" max="2309" width="14.42578125" customWidth="1"/>
    <col min="2310" max="2310" width="12.5703125" customWidth="1"/>
    <col min="2311" max="2311" width="13.42578125" customWidth="1"/>
    <col min="2312" max="2312" width="16.42578125" customWidth="1"/>
    <col min="2313" max="2313" width="11.140625" bestFit="1" customWidth="1"/>
    <col min="2561" max="2561" width="36.28515625" customWidth="1"/>
    <col min="2562" max="2562" width="12.140625" customWidth="1"/>
    <col min="2563" max="2563" width="13.5703125" customWidth="1"/>
    <col min="2564" max="2565" width="14.42578125" customWidth="1"/>
    <col min="2566" max="2566" width="12.5703125" customWidth="1"/>
    <col min="2567" max="2567" width="13.42578125" customWidth="1"/>
    <col min="2568" max="2568" width="16.42578125" customWidth="1"/>
    <col min="2569" max="2569" width="11.140625" bestFit="1" customWidth="1"/>
    <col min="2817" max="2817" width="36.28515625" customWidth="1"/>
    <col min="2818" max="2818" width="12.140625" customWidth="1"/>
    <col min="2819" max="2819" width="13.5703125" customWidth="1"/>
    <col min="2820" max="2821" width="14.42578125" customWidth="1"/>
    <col min="2822" max="2822" width="12.5703125" customWidth="1"/>
    <col min="2823" max="2823" width="13.42578125" customWidth="1"/>
    <col min="2824" max="2824" width="16.42578125" customWidth="1"/>
    <col min="2825" max="2825" width="11.140625" bestFit="1" customWidth="1"/>
    <col min="3073" max="3073" width="36.28515625" customWidth="1"/>
    <col min="3074" max="3074" width="12.140625" customWidth="1"/>
    <col min="3075" max="3075" width="13.5703125" customWidth="1"/>
    <col min="3076" max="3077" width="14.42578125" customWidth="1"/>
    <col min="3078" max="3078" width="12.5703125" customWidth="1"/>
    <col min="3079" max="3079" width="13.42578125" customWidth="1"/>
    <col min="3080" max="3080" width="16.42578125" customWidth="1"/>
    <col min="3081" max="3081" width="11.140625" bestFit="1" customWidth="1"/>
    <col min="3329" max="3329" width="36.28515625" customWidth="1"/>
    <col min="3330" max="3330" width="12.140625" customWidth="1"/>
    <col min="3331" max="3331" width="13.5703125" customWidth="1"/>
    <col min="3332" max="3333" width="14.42578125" customWidth="1"/>
    <col min="3334" max="3334" width="12.5703125" customWidth="1"/>
    <col min="3335" max="3335" width="13.42578125" customWidth="1"/>
    <col min="3336" max="3336" width="16.42578125" customWidth="1"/>
    <col min="3337" max="3337" width="11.140625" bestFit="1" customWidth="1"/>
    <col min="3585" max="3585" width="36.28515625" customWidth="1"/>
    <col min="3586" max="3586" width="12.140625" customWidth="1"/>
    <col min="3587" max="3587" width="13.5703125" customWidth="1"/>
    <col min="3588" max="3589" width="14.42578125" customWidth="1"/>
    <col min="3590" max="3590" width="12.5703125" customWidth="1"/>
    <col min="3591" max="3591" width="13.42578125" customWidth="1"/>
    <col min="3592" max="3592" width="16.42578125" customWidth="1"/>
    <col min="3593" max="3593" width="11.140625" bestFit="1" customWidth="1"/>
    <col min="3841" max="3841" width="36.28515625" customWidth="1"/>
    <col min="3842" max="3842" width="12.140625" customWidth="1"/>
    <col min="3843" max="3843" width="13.5703125" customWidth="1"/>
    <col min="3844" max="3845" width="14.42578125" customWidth="1"/>
    <col min="3846" max="3846" width="12.5703125" customWidth="1"/>
    <col min="3847" max="3847" width="13.42578125" customWidth="1"/>
    <col min="3848" max="3848" width="16.42578125" customWidth="1"/>
    <col min="3849" max="3849" width="11.140625" bestFit="1" customWidth="1"/>
    <col min="4097" max="4097" width="36.28515625" customWidth="1"/>
    <col min="4098" max="4098" width="12.140625" customWidth="1"/>
    <col min="4099" max="4099" width="13.5703125" customWidth="1"/>
    <col min="4100" max="4101" width="14.42578125" customWidth="1"/>
    <col min="4102" max="4102" width="12.5703125" customWidth="1"/>
    <col min="4103" max="4103" width="13.42578125" customWidth="1"/>
    <col min="4104" max="4104" width="16.42578125" customWidth="1"/>
    <col min="4105" max="4105" width="11.140625" bestFit="1" customWidth="1"/>
    <col min="4353" max="4353" width="36.28515625" customWidth="1"/>
    <col min="4354" max="4354" width="12.140625" customWidth="1"/>
    <col min="4355" max="4355" width="13.5703125" customWidth="1"/>
    <col min="4356" max="4357" width="14.42578125" customWidth="1"/>
    <col min="4358" max="4358" width="12.5703125" customWidth="1"/>
    <col min="4359" max="4359" width="13.42578125" customWidth="1"/>
    <col min="4360" max="4360" width="16.42578125" customWidth="1"/>
    <col min="4361" max="4361" width="11.140625" bestFit="1" customWidth="1"/>
    <col min="4609" max="4609" width="36.28515625" customWidth="1"/>
    <col min="4610" max="4610" width="12.140625" customWidth="1"/>
    <col min="4611" max="4611" width="13.5703125" customWidth="1"/>
    <col min="4612" max="4613" width="14.42578125" customWidth="1"/>
    <col min="4614" max="4614" width="12.5703125" customWidth="1"/>
    <col min="4615" max="4615" width="13.42578125" customWidth="1"/>
    <col min="4616" max="4616" width="16.42578125" customWidth="1"/>
    <col min="4617" max="4617" width="11.140625" bestFit="1" customWidth="1"/>
    <col min="4865" max="4865" width="36.28515625" customWidth="1"/>
    <col min="4866" max="4866" width="12.140625" customWidth="1"/>
    <col min="4867" max="4867" width="13.5703125" customWidth="1"/>
    <col min="4868" max="4869" width="14.42578125" customWidth="1"/>
    <col min="4870" max="4870" width="12.5703125" customWidth="1"/>
    <col min="4871" max="4871" width="13.42578125" customWidth="1"/>
    <col min="4872" max="4872" width="16.42578125" customWidth="1"/>
    <col min="4873" max="4873" width="11.140625" bestFit="1" customWidth="1"/>
    <col min="5121" max="5121" width="36.28515625" customWidth="1"/>
    <col min="5122" max="5122" width="12.140625" customWidth="1"/>
    <col min="5123" max="5123" width="13.5703125" customWidth="1"/>
    <col min="5124" max="5125" width="14.42578125" customWidth="1"/>
    <col min="5126" max="5126" width="12.5703125" customWidth="1"/>
    <col min="5127" max="5127" width="13.42578125" customWidth="1"/>
    <col min="5128" max="5128" width="16.42578125" customWidth="1"/>
    <col min="5129" max="5129" width="11.140625" bestFit="1" customWidth="1"/>
    <col min="5377" max="5377" width="36.28515625" customWidth="1"/>
    <col min="5378" max="5378" width="12.140625" customWidth="1"/>
    <col min="5379" max="5379" width="13.5703125" customWidth="1"/>
    <col min="5380" max="5381" width="14.42578125" customWidth="1"/>
    <col min="5382" max="5382" width="12.5703125" customWidth="1"/>
    <col min="5383" max="5383" width="13.42578125" customWidth="1"/>
    <col min="5384" max="5384" width="16.42578125" customWidth="1"/>
    <col min="5385" max="5385" width="11.140625" bestFit="1" customWidth="1"/>
    <col min="5633" max="5633" width="36.28515625" customWidth="1"/>
    <col min="5634" max="5634" width="12.140625" customWidth="1"/>
    <col min="5635" max="5635" width="13.5703125" customWidth="1"/>
    <col min="5636" max="5637" width="14.42578125" customWidth="1"/>
    <col min="5638" max="5638" width="12.5703125" customWidth="1"/>
    <col min="5639" max="5639" width="13.42578125" customWidth="1"/>
    <col min="5640" max="5640" width="16.42578125" customWidth="1"/>
    <col min="5641" max="5641" width="11.140625" bestFit="1" customWidth="1"/>
    <col min="5889" max="5889" width="36.28515625" customWidth="1"/>
    <col min="5890" max="5890" width="12.140625" customWidth="1"/>
    <col min="5891" max="5891" width="13.5703125" customWidth="1"/>
    <col min="5892" max="5893" width="14.42578125" customWidth="1"/>
    <col min="5894" max="5894" width="12.5703125" customWidth="1"/>
    <col min="5895" max="5895" width="13.42578125" customWidth="1"/>
    <col min="5896" max="5896" width="16.42578125" customWidth="1"/>
    <col min="5897" max="5897" width="11.140625" bestFit="1" customWidth="1"/>
    <col min="6145" max="6145" width="36.28515625" customWidth="1"/>
    <col min="6146" max="6146" width="12.140625" customWidth="1"/>
    <col min="6147" max="6147" width="13.5703125" customWidth="1"/>
    <col min="6148" max="6149" width="14.42578125" customWidth="1"/>
    <col min="6150" max="6150" width="12.5703125" customWidth="1"/>
    <col min="6151" max="6151" width="13.42578125" customWidth="1"/>
    <col min="6152" max="6152" width="16.42578125" customWidth="1"/>
    <col min="6153" max="6153" width="11.140625" bestFit="1" customWidth="1"/>
    <col min="6401" max="6401" width="36.28515625" customWidth="1"/>
    <col min="6402" max="6402" width="12.140625" customWidth="1"/>
    <col min="6403" max="6403" width="13.5703125" customWidth="1"/>
    <col min="6404" max="6405" width="14.42578125" customWidth="1"/>
    <col min="6406" max="6406" width="12.5703125" customWidth="1"/>
    <col min="6407" max="6407" width="13.42578125" customWidth="1"/>
    <col min="6408" max="6408" width="16.42578125" customWidth="1"/>
    <col min="6409" max="6409" width="11.140625" bestFit="1" customWidth="1"/>
    <col min="6657" max="6657" width="36.28515625" customWidth="1"/>
    <col min="6658" max="6658" width="12.140625" customWidth="1"/>
    <col min="6659" max="6659" width="13.5703125" customWidth="1"/>
    <col min="6660" max="6661" width="14.42578125" customWidth="1"/>
    <col min="6662" max="6662" width="12.5703125" customWidth="1"/>
    <col min="6663" max="6663" width="13.42578125" customWidth="1"/>
    <col min="6664" max="6664" width="16.42578125" customWidth="1"/>
    <col min="6665" max="6665" width="11.140625" bestFit="1" customWidth="1"/>
    <col min="6913" max="6913" width="36.28515625" customWidth="1"/>
    <col min="6914" max="6914" width="12.140625" customWidth="1"/>
    <col min="6915" max="6915" width="13.5703125" customWidth="1"/>
    <col min="6916" max="6917" width="14.42578125" customWidth="1"/>
    <col min="6918" max="6918" width="12.5703125" customWidth="1"/>
    <col min="6919" max="6919" width="13.42578125" customWidth="1"/>
    <col min="6920" max="6920" width="16.42578125" customWidth="1"/>
    <col min="6921" max="6921" width="11.140625" bestFit="1" customWidth="1"/>
    <col min="7169" max="7169" width="36.28515625" customWidth="1"/>
    <col min="7170" max="7170" width="12.140625" customWidth="1"/>
    <col min="7171" max="7171" width="13.5703125" customWidth="1"/>
    <col min="7172" max="7173" width="14.42578125" customWidth="1"/>
    <col min="7174" max="7174" width="12.5703125" customWidth="1"/>
    <col min="7175" max="7175" width="13.42578125" customWidth="1"/>
    <col min="7176" max="7176" width="16.42578125" customWidth="1"/>
    <col min="7177" max="7177" width="11.140625" bestFit="1" customWidth="1"/>
    <col min="7425" max="7425" width="36.28515625" customWidth="1"/>
    <col min="7426" max="7426" width="12.140625" customWidth="1"/>
    <col min="7427" max="7427" width="13.5703125" customWidth="1"/>
    <col min="7428" max="7429" width="14.42578125" customWidth="1"/>
    <col min="7430" max="7430" width="12.5703125" customWidth="1"/>
    <col min="7431" max="7431" width="13.42578125" customWidth="1"/>
    <col min="7432" max="7432" width="16.42578125" customWidth="1"/>
    <col min="7433" max="7433" width="11.140625" bestFit="1" customWidth="1"/>
    <col min="7681" max="7681" width="36.28515625" customWidth="1"/>
    <col min="7682" max="7682" width="12.140625" customWidth="1"/>
    <col min="7683" max="7683" width="13.5703125" customWidth="1"/>
    <col min="7684" max="7685" width="14.42578125" customWidth="1"/>
    <col min="7686" max="7686" width="12.5703125" customWidth="1"/>
    <col min="7687" max="7687" width="13.42578125" customWidth="1"/>
    <col min="7688" max="7688" width="16.42578125" customWidth="1"/>
    <col min="7689" max="7689" width="11.140625" bestFit="1" customWidth="1"/>
    <col min="7937" max="7937" width="36.28515625" customWidth="1"/>
    <col min="7938" max="7938" width="12.140625" customWidth="1"/>
    <col min="7939" max="7939" width="13.5703125" customWidth="1"/>
    <col min="7940" max="7941" width="14.42578125" customWidth="1"/>
    <col min="7942" max="7942" width="12.5703125" customWidth="1"/>
    <col min="7943" max="7943" width="13.42578125" customWidth="1"/>
    <col min="7944" max="7944" width="16.42578125" customWidth="1"/>
    <col min="7945" max="7945" width="11.140625" bestFit="1" customWidth="1"/>
    <col min="8193" max="8193" width="36.28515625" customWidth="1"/>
    <col min="8194" max="8194" width="12.140625" customWidth="1"/>
    <col min="8195" max="8195" width="13.5703125" customWidth="1"/>
    <col min="8196" max="8197" width="14.42578125" customWidth="1"/>
    <col min="8198" max="8198" width="12.5703125" customWidth="1"/>
    <col min="8199" max="8199" width="13.42578125" customWidth="1"/>
    <col min="8200" max="8200" width="16.42578125" customWidth="1"/>
    <col min="8201" max="8201" width="11.140625" bestFit="1" customWidth="1"/>
    <col min="8449" max="8449" width="36.28515625" customWidth="1"/>
    <col min="8450" max="8450" width="12.140625" customWidth="1"/>
    <col min="8451" max="8451" width="13.5703125" customWidth="1"/>
    <col min="8452" max="8453" width="14.42578125" customWidth="1"/>
    <col min="8454" max="8454" width="12.5703125" customWidth="1"/>
    <col min="8455" max="8455" width="13.42578125" customWidth="1"/>
    <col min="8456" max="8456" width="16.42578125" customWidth="1"/>
    <col min="8457" max="8457" width="11.140625" bestFit="1" customWidth="1"/>
    <col min="8705" max="8705" width="36.28515625" customWidth="1"/>
    <col min="8706" max="8706" width="12.140625" customWidth="1"/>
    <col min="8707" max="8707" width="13.5703125" customWidth="1"/>
    <col min="8708" max="8709" width="14.42578125" customWidth="1"/>
    <col min="8710" max="8710" width="12.5703125" customWidth="1"/>
    <col min="8711" max="8711" width="13.42578125" customWidth="1"/>
    <col min="8712" max="8712" width="16.42578125" customWidth="1"/>
    <col min="8713" max="8713" width="11.140625" bestFit="1" customWidth="1"/>
    <col min="8961" max="8961" width="36.28515625" customWidth="1"/>
    <col min="8962" max="8962" width="12.140625" customWidth="1"/>
    <col min="8963" max="8963" width="13.5703125" customWidth="1"/>
    <col min="8964" max="8965" width="14.42578125" customWidth="1"/>
    <col min="8966" max="8966" width="12.5703125" customWidth="1"/>
    <col min="8967" max="8967" width="13.42578125" customWidth="1"/>
    <col min="8968" max="8968" width="16.42578125" customWidth="1"/>
    <col min="8969" max="8969" width="11.140625" bestFit="1" customWidth="1"/>
    <col min="9217" max="9217" width="36.28515625" customWidth="1"/>
    <col min="9218" max="9218" width="12.140625" customWidth="1"/>
    <col min="9219" max="9219" width="13.5703125" customWidth="1"/>
    <col min="9220" max="9221" width="14.42578125" customWidth="1"/>
    <col min="9222" max="9222" width="12.5703125" customWidth="1"/>
    <col min="9223" max="9223" width="13.42578125" customWidth="1"/>
    <col min="9224" max="9224" width="16.42578125" customWidth="1"/>
    <col min="9225" max="9225" width="11.140625" bestFit="1" customWidth="1"/>
    <col min="9473" max="9473" width="36.28515625" customWidth="1"/>
    <col min="9474" max="9474" width="12.140625" customWidth="1"/>
    <col min="9475" max="9475" width="13.5703125" customWidth="1"/>
    <col min="9476" max="9477" width="14.42578125" customWidth="1"/>
    <col min="9478" max="9478" width="12.5703125" customWidth="1"/>
    <col min="9479" max="9479" width="13.42578125" customWidth="1"/>
    <col min="9480" max="9480" width="16.42578125" customWidth="1"/>
    <col min="9481" max="9481" width="11.140625" bestFit="1" customWidth="1"/>
    <col min="9729" max="9729" width="36.28515625" customWidth="1"/>
    <col min="9730" max="9730" width="12.140625" customWidth="1"/>
    <col min="9731" max="9731" width="13.5703125" customWidth="1"/>
    <col min="9732" max="9733" width="14.42578125" customWidth="1"/>
    <col min="9734" max="9734" width="12.5703125" customWidth="1"/>
    <col min="9735" max="9735" width="13.42578125" customWidth="1"/>
    <col min="9736" max="9736" width="16.42578125" customWidth="1"/>
    <col min="9737" max="9737" width="11.140625" bestFit="1" customWidth="1"/>
    <col min="9985" max="9985" width="36.28515625" customWidth="1"/>
    <col min="9986" max="9986" width="12.140625" customWidth="1"/>
    <col min="9987" max="9987" width="13.5703125" customWidth="1"/>
    <col min="9988" max="9989" width="14.42578125" customWidth="1"/>
    <col min="9990" max="9990" width="12.5703125" customWidth="1"/>
    <col min="9991" max="9991" width="13.42578125" customWidth="1"/>
    <col min="9992" max="9992" width="16.42578125" customWidth="1"/>
    <col min="9993" max="9993" width="11.140625" bestFit="1" customWidth="1"/>
    <col min="10241" max="10241" width="36.28515625" customWidth="1"/>
    <col min="10242" max="10242" width="12.140625" customWidth="1"/>
    <col min="10243" max="10243" width="13.5703125" customWidth="1"/>
    <col min="10244" max="10245" width="14.42578125" customWidth="1"/>
    <col min="10246" max="10246" width="12.5703125" customWidth="1"/>
    <col min="10247" max="10247" width="13.42578125" customWidth="1"/>
    <col min="10248" max="10248" width="16.42578125" customWidth="1"/>
    <col min="10249" max="10249" width="11.140625" bestFit="1" customWidth="1"/>
    <col min="10497" max="10497" width="36.28515625" customWidth="1"/>
    <col min="10498" max="10498" width="12.140625" customWidth="1"/>
    <col min="10499" max="10499" width="13.5703125" customWidth="1"/>
    <col min="10500" max="10501" width="14.42578125" customWidth="1"/>
    <col min="10502" max="10502" width="12.5703125" customWidth="1"/>
    <col min="10503" max="10503" width="13.42578125" customWidth="1"/>
    <col min="10504" max="10504" width="16.42578125" customWidth="1"/>
    <col min="10505" max="10505" width="11.140625" bestFit="1" customWidth="1"/>
    <col min="10753" max="10753" width="36.28515625" customWidth="1"/>
    <col min="10754" max="10754" width="12.140625" customWidth="1"/>
    <col min="10755" max="10755" width="13.5703125" customWidth="1"/>
    <col min="10756" max="10757" width="14.42578125" customWidth="1"/>
    <col min="10758" max="10758" width="12.5703125" customWidth="1"/>
    <col min="10759" max="10759" width="13.42578125" customWidth="1"/>
    <col min="10760" max="10760" width="16.42578125" customWidth="1"/>
    <col min="10761" max="10761" width="11.140625" bestFit="1" customWidth="1"/>
    <col min="11009" max="11009" width="36.28515625" customWidth="1"/>
    <col min="11010" max="11010" width="12.140625" customWidth="1"/>
    <col min="11011" max="11011" width="13.5703125" customWidth="1"/>
    <col min="11012" max="11013" width="14.42578125" customWidth="1"/>
    <col min="11014" max="11014" width="12.5703125" customWidth="1"/>
    <col min="11015" max="11015" width="13.42578125" customWidth="1"/>
    <col min="11016" max="11016" width="16.42578125" customWidth="1"/>
    <col min="11017" max="11017" width="11.140625" bestFit="1" customWidth="1"/>
    <col min="11265" max="11265" width="36.28515625" customWidth="1"/>
    <col min="11266" max="11266" width="12.140625" customWidth="1"/>
    <col min="11267" max="11267" width="13.5703125" customWidth="1"/>
    <col min="11268" max="11269" width="14.42578125" customWidth="1"/>
    <col min="11270" max="11270" width="12.5703125" customWidth="1"/>
    <col min="11271" max="11271" width="13.42578125" customWidth="1"/>
    <col min="11272" max="11272" width="16.42578125" customWidth="1"/>
    <col min="11273" max="11273" width="11.140625" bestFit="1" customWidth="1"/>
    <col min="11521" max="11521" width="36.28515625" customWidth="1"/>
    <col min="11522" max="11522" width="12.140625" customWidth="1"/>
    <col min="11523" max="11523" width="13.5703125" customWidth="1"/>
    <col min="11524" max="11525" width="14.42578125" customWidth="1"/>
    <col min="11526" max="11526" width="12.5703125" customWidth="1"/>
    <col min="11527" max="11527" width="13.42578125" customWidth="1"/>
    <col min="11528" max="11528" width="16.42578125" customWidth="1"/>
    <col min="11529" max="11529" width="11.140625" bestFit="1" customWidth="1"/>
    <col min="11777" max="11777" width="36.28515625" customWidth="1"/>
    <col min="11778" max="11778" width="12.140625" customWidth="1"/>
    <col min="11779" max="11779" width="13.5703125" customWidth="1"/>
    <col min="11780" max="11781" width="14.42578125" customWidth="1"/>
    <col min="11782" max="11782" width="12.5703125" customWidth="1"/>
    <col min="11783" max="11783" width="13.42578125" customWidth="1"/>
    <col min="11784" max="11784" width="16.42578125" customWidth="1"/>
    <col min="11785" max="11785" width="11.140625" bestFit="1" customWidth="1"/>
    <col min="12033" max="12033" width="36.28515625" customWidth="1"/>
    <col min="12034" max="12034" width="12.140625" customWidth="1"/>
    <col min="12035" max="12035" width="13.5703125" customWidth="1"/>
    <col min="12036" max="12037" width="14.42578125" customWidth="1"/>
    <col min="12038" max="12038" width="12.5703125" customWidth="1"/>
    <col min="12039" max="12039" width="13.42578125" customWidth="1"/>
    <col min="12040" max="12040" width="16.42578125" customWidth="1"/>
    <col min="12041" max="12041" width="11.140625" bestFit="1" customWidth="1"/>
    <col min="12289" max="12289" width="36.28515625" customWidth="1"/>
    <col min="12290" max="12290" width="12.140625" customWidth="1"/>
    <col min="12291" max="12291" width="13.5703125" customWidth="1"/>
    <col min="12292" max="12293" width="14.42578125" customWidth="1"/>
    <col min="12294" max="12294" width="12.5703125" customWidth="1"/>
    <col min="12295" max="12295" width="13.42578125" customWidth="1"/>
    <col min="12296" max="12296" width="16.42578125" customWidth="1"/>
    <col min="12297" max="12297" width="11.140625" bestFit="1" customWidth="1"/>
    <col min="12545" max="12545" width="36.28515625" customWidth="1"/>
    <col min="12546" max="12546" width="12.140625" customWidth="1"/>
    <col min="12547" max="12547" width="13.5703125" customWidth="1"/>
    <col min="12548" max="12549" width="14.42578125" customWidth="1"/>
    <col min="12550" max="12550" width="12.5703125" customWidth="1"/>
    <col min="12551" max="12551" width="13.42578125" customWidth="1"/>
    <col min="12552" max="12552" width="16.42578125" customWidth="1"/>
    <col min="12553" max="12553" width="11.140625" bestFit="1" customWidth="1"/>
    <col min="12801" max="12801" width="36.28515625" customWidth="1"/>
    <col min="12802" max="12802" width="12.140625" customWidth="1"/>
    <col min="12803" max="12803" width="13.5703125" customWidth="1"/>
    <col min="12804" max="12805" width="14.42578125" customWidth="1"/>
    <col min="12806" max="12806" width="12.5703125" customWidth="1"/>
    <col min="12807" max="12807" width="13.42578125" customWidth="1"/>
    <col min="12808" max="12808" width="16.42578125" customWidth="1"/>
    <col min="12809" max="12809" width="11.140625" bestFit="1" customWidth="1"/>
    <col min="13057" max="13057" width="36.28515625" customWidth="1"/>
    <col min="13058" max="13058" width="12.140625" customWidth="1"/>
    <col min="13059" max="13059" width="13.5703125" customWidth="1"/>
    <col min="13060" max="13061" width="14.42578125" customWidth="1"/>
    <col min="13062" max="13062" width="12.5703125" customWidth="1"/>
    <col min="13063" max="13063" width="13.42578125" customWidth="1"/>
    <col min="13064" max="13064" width="16.42578125" customWidth="1"/>
    <col min="13065" max="13065" width="11.140625" bestFit="1" customWidth="1"/>
    <col min="13313" max="13313" width="36.28515625" customWidth="1"/>
    <col min="13314" max="13314" width="12.140625" customWidth="1"/>
    <col min="13315" max="13315" width="13.5703125" customWidth="1"/>
    <col min="13316" max="13317" width="14.42578125" customWidth="1"/>
    <col min="13318" max="13318" width="12.5703125" customWidth="1"/>
    <col min="13319" max="13319" width="13.42578125" customWidth="1"/>
    <col min="13320" max="13320" width="16.42578125" customWidth="1"/>
    <col min="13321" max="13321" width="11.140625" bestFit="1" customWidth="1"/>
    <col min="13569" max="13569" width="36.28515625" customWidth="1"/>
    <col min="13570" max="13570" width="12.140625" customWidth="1"/>
    <col min="13571" max="13571" width="13.5703125" customWidth="1"/>
    <col min="13572" max="13573" width="14.42578125" customWidth="1"/>
    <col min="13574" max="13574" width="12.5703125" customWidth="1"/>
    <col min="13575" max="13575" width="13.42578125" customWidth="1"/>
    <col min="13576" max="13576" width="16.42578125" customWidth="1"/>
    <col min="13577" max="13577" width="11.140625" bestFit="1" customWidth="1"/>
    <col min="13825" max="13825" width="36.28515625" customWidth="1"/>
    <col min="13826" max="13826" width="12.140625" customWidth="1"/>
    <col min="13827" max="13827" width="13.5703125" customWidth="1"/>
    <col min="13828" max="13829" width="14.42578125" customWidth="1"/>
    <col min="13830" max="13830" width="12.5703125" customWidth="1"/>
    <col min="13831" max="13831" width="13.42578125" customWidth="1"/>
    <col min="13832" max="13832" width="16.42578125" customWidth="1"/>
    <col min="13833" max="13833" width="11.140625" bestFit="1" customWidth="1"/>
    <col min="14081" max="14081" width="36.28515625" customWidth="1"/>
    <col min="14082" max="14082" width="12.140625" customWidth="1"/>
    <col min="14083" max="14083" width="13.5703125" customWidth="1"/>
    <col min="14084" max="14085" width="14.42578125" customWidth="1"/>
    <col min="14086" max="14086" width="12.5703125" customWidth="1"/>
    <col min="14087" max="14087" width="13.42578125" customWidth="1"/>
    <col min="14088" max="14088" width="16.42578125" customWidth="1"/>
    <col min="14089" max="14089" width="11.140625" bestFit="1" customWidth="1"/>
    <col min="14337" max="14337" width="36.28515625" customWidth="1"/>
    <col min="14338" max="14338" width="12.140625" customWidth="1"/>
    <col min="14339" max="14339" width="13.5703125" customWidth="1"/>
    <col min="14340" max="14341" width="14.42578125" customWidth="1"/>
    <col min="14342" max="14342" width="12.5703125" customWidth="1"/>
    <col min="14343" max="14343" width="13.42578125" customWidth="1"/>
    <col min="14344" max="14344" width="16.42578125" customWidth="1"/>
    <col min="14345" max="14345" width="11.140625" bestFit="1" customWidth="1"/>
    <col min="14593" max="14593" width="36.28515625" customWidth="1"/>
    <col min="14594" max="14594" width="12.140625" customWidth="1"/>
    <col min="14595" max="14595" width="13.5703125" customWidth="1"/>
    <col min="14596" max="14597" width="14.42578125" customWidth="1"/>
    <col min="14598" max="14598" width="12.5703125" customWidth="1"/>
    <col min="14599" max="14599" width="13.42578125" customWidth="1"/>
    <col min="14600" max="14600" width="16.42578125" customWidth="1"/>
    <col min="14601" max="14601" width="11.140625" bestFit="1" customWidth="1"/>
    <col min="14849" max="14849" width="36.28515625" customWidth="1"/>
    <col min="14850" max="14850" width="12.140625" customWidth="1"/>
    <col min="14851" max="14851" width="13.5703125" customWidth="1"/>
    <col min="14852" max="14853" width="14.42578125" customWidth="1"/>
    <col min="14854" max="14854" width="12.5703125" customWidth="1"/>
    <col min="14855" max="14855" width="13.42578125" customWidth="1"/>
    <col min="14856" max="14856" width="16.42578125" customWidth="1"/>
    <col min="14857" max="14857" width="11.140625" bestFit="1" customWidth="1"/>
    <col min="15105" max="15105" width="36.28515625" customWidth="1"/>
    <col min="15106" max="15106" width="12.140625" customWidth="1"/>
    <col min="15107" max="15107" width="13.5703125" customWidth="1"/>
    <col min="15108" max="15109" width="14.42578125" customWidth="1"/>
    <col min="15110" max="15110" width="12.5703125" customWidth="1"/>
    <col min="15111" max="15111" width="13.42578125" customWidth="1"/>
    <col min="15112" max="15112" width="16.42578125" customWidth="1"/>
    <col min="15113" max="15113" width="11.140625" bestFit="1" customWidth="1"/>
    <col min="15361" max="15361" width="36.28515625" customWidth="1"/>
    <col min="15362" max="15362" width="12.140625" customWidth="1"/>
    <col min="15363" max="15363" width="13.5703125" customWidth="1"/>
    <col min="15364" max="15365" width="14.42578125" customWidth="1"/>
    <col min="15366" max="15366" width="12.5703125" customWidth="1"/>
    <col min="15367" max="15367" width="13.42578125" customWidth="1"/>
    <col min="15368" max="15368" width="16.42578125" customWidth="1"/>
    <col min="15369" max="15369" width="11.140625" bestFit="1" customWidth="1"/>
    <col min="15617" max="15617" width="36.28515625" customWidth="1"/>
    <col min="15618" max="15618" width="12.140625" customWidth="1"/>
    <col min="15619" max="15619" width="13.5703125" customWidth="1"/>
    <col min="15620" max="15621" width="14.42578125" customWidth="1"/>
    <col min="15622" max="15622" width="12.5703125" customWidth="1"/>
    <col min="15623" max="15623" width="13.42578125" customWidth="1"/>
    <col min="15624" max="15624" width="16.42578125" customWidth="1"/>
    <col min="15625" max="15625" width="11.140625" bestFit="1" customWidth="1"/>
    <col min="15873" max="15873" width="36.28515625" customWidth="1"/>
    <col min="15874" max="15874" width="12.140625" customWidth="1"/>
    <col min="15875" max="15875" width="13.5703125" customWidth="1"/>
    <col min="15876" max="15877" width="14.42578125" customWidth="1"/>
    <col min="15878" max="15878" width="12.5703125" customWidth="1"/>
    <col min="15879" max="15879" width="13.42578125" customWidth="1"/>
    <col min="15880" max="15880" width="16.42578125" customWidth="1"/>
    <col min="15881" max="15881" width="11.140625" bestFit="1" customWidth="1"/>
    <col min="16129" max="16129" width="36.28515625" customWidth="1"/>
    <col min="16130" max="16130" width="12.140625" customWidth="1"/>
    <col min="16131" max="16131" width="13.5703125" customWidth="1"/>
    <col min="16132" max="16133" width="14.42578125" customWidth="1"/>
    <col min="16134" max="16134" width="12.5703125" customWidth="1"/>
    <col min="16135" max="16135" width="13.42578125" customWidth="1"/>
    <col min="16136" max="16136" width="16.42578125" customWidth="1"/>
    <col min="16137" max="16137" width="11.140625" bestFit="1" customWidth="1"/>
  </cols>
  <sheetData>
    <row r="1" spans="1:256">
      <c r="H1" s="190" t="s">
        <v>370</v>
      </c>
    </row>
    <row r="2" spans="1:256" ht="15">
      <c r="G2" s="191"/>
    </row>
    <row r="4" spans="1:256" ht="12.75" customHeight="1">
      <c r="A4" s="552" t="s">
        <v>50</v>
      </c>
      <c r="B4" s="552"/>
      <c r="C4" s="552"/>
      <c r="D4" s="552"/>
      <c r="E4" s="552"/>
      <c r="F4" s="552"/>
      <c r="G4" s="552"/>
      <c r="H4" s="552"/>
    </row>
    <row r="5" spans="1:256" ht="12.75" customHeight="1">
      <c r="A5" s="552" t="s">
        <v>51</v>
      </c>
      <c r="B5" s="552"/>
      <c r="C5" s="552"/>
      <c r="D5" s="552"/>
      <c r="E5" s="552"/>
      <c r="F5" s="552"/>
      <c r="G5" s="552"/>
      <c r="H5" s="552"/>
    </row>
    <row r="6" spans="1:256">
      <c r="A6" s="673" t="s">
        <v>371</v>
      </c>
      <c r="B6" s="673"/>
      <c r="C6" s="673" t="s">
        <v>52</v>
      </c>
      <c r="D6" s="673"/>
      <c r="E6" s="673"/>
      <c r="F6" s="673"/>
      <c r="G6" s="673"/>
      <c r="H6" s="673"/>
      <c r="I6" s="552"/>
      <c r="J6" s="552"/>
      <c r="K6" s="552"/>
      <c r="L6" s="552"/>
      <c r="M6" s="552"/>
      <c r="N6" s="552"/>
      <c r="O6" s="552"/>
      <c r="P6" s="552"/>
      <c r="Q6" s="552"/>
      <c r="R6" s="552"/>
      <c r="S6" s="552"/>
      <c r="T6" s="552"/>
      <c r="U6" s="552"/>
      <c r="V6" s="552"/>
      <c r="W6" s="552"/>
      <c r="X6" s="552"/>
      <c r="Y6" s="552"/>
      <c r="Z6" s="552"/>
      <c r="AA6" s="552"/>
      <c r="AB6" s="552"/>
      <c r="AC6" s="552"/>
      <c r="AD6" s="552"/>
      <c r="AE6" s="552"/>
      <c r="AF6" s="552"/>
      <c r="AG6" s="552"/>
      <c r="AH6" s="552"/>
      <c r="AI6" s="552"/>
      <c r="AJ6" s="552"/>
      <c r="AK6" s="552"/>
      <c r="AL6" s="552"/>
      <c r="AM6" s="552"/>
      <c r="AN6" s="552"/>
      <c r="AO6" s="552"/>
      <c r="AP6" s="552"/>
      <c r="AQ6" s="552"/>
      <c r="AR6" s="552"/>
      <c r="AS6" s="552"/>
      <c r="AT6" s="552"/>
      <c r="AU6" s="552"/>
      <c r="AV6" s="552"/>
      <c r="AW6" s="552"/>
      <c r="AX6" s="552"/>
      <c r="AY6" s="552"/>
      <c r="AZ6" s="552"/>
      <c r="BA6" s="552"/>
      <c r="BB6" s="552"/>
      <c r="BC6" s="552"/>
      <c r="BD6" s="552"/>
      <c r="BE6" s="552"/>
      <c r="BF6" s="552"/>
      <c r="BG6" s="552"/>
      <c r="BH6" s="552"/>
      <c r="BI6" s="552"/>
      <c r="BJ6" s="552"/>
      <c r="BK6" s="552"/>
      <c r="BL6" s="552"/>
      <c r="BM6" s="552"/>
      <c r="BN6" s="552"/>
      <c r="BO6" s="552"/>
      <c r="BP6" s="552"/>
      <c r="BQ6" s="552"/>
      <c r="BR6" s="552"/>
      <c r="BS6" s="552"/>
      <c r="BT6" s="552"/>
      <c r="BU6" s="552"/>
      <c r="BV6" s="552"/>
      <c r="BW6" s="552"/>
      <c r="BX6" s="552"/>
      <c r="BY6" s="552"/>
      <c r="BZ6" s="552"/>
      <c r="CA6" s="552"/>
      <c r="CB6" s="552"/>
      <c r="CC6" s="552"/>
      <c r="CD6" s="552"/>
      <c r="CE6" s="552"/>
      <c r="CF6" s="552"/>
      <c r="CG6" s="552"/>
      <c r="CH6" s="552"/>
      <c r="CI6" s="552"/>
      <c r="CJ6" s="552"/>
      <c r="CK6" s="552"/>
      <c r="CL6" s="552"/>
      <c r="CM6" s="552"/>
      <c r="CN6" s="552"/>
      <c r="CO6" s="552"/>
      <c r="CP6" s="552"/>
      <c r="CQ6" s="552"/>
      <c r="CR6" s="552"/>
      <c r="CS6" s="552"/>
      <c r="CT6" s="552"/>
      <c r="CU6" s="552"/>
      <c r="CV6" s="552"/>
      <c r="CW6" s="552"/>
      <c r="CX6" s="552"/>
      <c r="CY6" s="552"/>
      <c r="CZ6" s="552"/>
      <c r="DA6" s="552"/>
      <c r="DB6" s="552"/>
      <c r="DC6" s="552"/>
      <c r="DD6" s="552"/>
      <c r="DE6" s="552"/>
      <c r="DF6" s="552"/>
      <c r="DG6" s="552"/>
      <c r="DH6" s="552"/>
      <c r="DI6" s="552"/>
      <c r="DJ6" s="552"/>
      <c r="DK6" s="552"/>
      <c r="DL6" s="552"/>
      <c r="DM6" s="552"/>
      <c r="DN6" s="552"/>
      <c r="DO6" s="552"/>
      <c r="DP6" s="552"/>
      <c r="DQ6" s="552"/>
      <c r="DR6" s="552"/>
      <c r="DS6" s="552"/>
      <c r="DT6" s="552"/>
      <c r="DU6" s="552"/>
      <c r="DV6" s="552"/>
      <c r="DW6" s="552"/>
      <c r="DX6" s="552"/>
      <c r="DY6" s="552"/>
      <c r="DZ6" s="552"/>
      <c r="EA6" s="552"/>
      <c r="EB6" s="552"/>
      <c r="EC6" s="552"/>
      <c r="ED6" s="552"/>
      <c r="EE6" s="552"/>
      <c r="EF6" s="552"/>
      <c r="EG6" s="552"/>
      <c r="EH6" s="552"/>
      <c r="EI6" s="552"/>
      <c r="EJ6" s="552"/>
      <c r="EK6" s="552"/>
      <c r="EL6" s="552"/>
      <c r="EM6" s="552"/>
      <c r="EN6" s="552"/>
      <c r="EO6" s="552"/>
      <c r="EP6" s="552"/>
      <c r="EQ6" s="552"/>
      <c r="ER6" s="552"/>
      <c r="ES6" s="552"/>
      <c r="ET6" s="552"/>
      <c r="EU6" s="552"/>
      <c r="EV6" s="552"/>
      <c r="EW6" s="552"/>
      <c r="EX6" s="552"/>
      <c r="EY6" s="552"/>
      <c r="EZ6" s="552"/>
      <c r="FA6" s="552"/>
      <c r="FB6" s="552"/>
      <c r="FC6" s="552"/>
      <c r="FD6" s="552"/>
      <c r="FE6" s="552"/>
      <c r="FF6" s="552"/>
      <c r="FG6" s="552"/>
      <c r="FH6" s="552"/>
      <c r="FI6" s="552"/>
      <c r="FJ6" s="552"/>
      <c r="FK6" s="552"/>
      <c r="FL6" s="552"/>
      <c r="FM6" s="552"/>
      <c r="FN6" s="552"/>
      <c r="FO6" s="552"/>
      <c r="FP6" s="552"/>
      <c r="FQ6" s="552"/>
      <c r="FR6" s="552"/>
      <c r="FS6" s="552"/>
      <c r="FT6" s="552"/>
      <c r="FU6" s="552"/>
      <c r="FV6" s="552"/>
      <c r="FW6" s="552"/>
      <c r="FX6" s="552"/>
      <c r="FY6" s="552"/>
      <c r="FZ6" s="552"/>
      <c r="GA6" s="552"/>
      <c r="GB6" s="552"/>
      <c r="GC6" s="552"/>
      <c r="GD6" s="552"/>
      <c r="GE6" s="552"/>
      <c r="GF6" s="552"/>
      <c r="GG6" s="552"/>
      <c r="GH6" s="552"/>
      <c r="GI6" s="552"/>
      <c r="GJ6" s="552"/>
      <c r="GK6" s="552"/>
      <c r="GL6" s="552"/>
      <c r="GM6" s="552"/>
      <c r="GN6" s="552"/>
      <c r="GO6" s="552"/>
      <c r="GP6" s="552"/>
      <c r="GQ6" s="552"/>
      <c r="GR6" s="552"/>
      <c r="GS6" s="552"/>
      <c r="GT6" s="552"/>
      <c r="GU6" s="552"/>
      <c r="GV6" s="552"/>
      <c r="GW6" s="552"/>
      <c r="GX6" s="552"/>
      <c r="GY6" s="552"/>
      <c r="GZ6" s="552"/>
      <c r="HA6" s="552"/>
      <c r="HB6" s="552"/>
      <c r="HC6" s="552"/>
      <c r="HD6" s="552"/>
      <c r="HE6" s="552"/>
      <c r="HF6" s="552"/>
      <c r="HG6" s="552"/>
      <c r="HH6" s="552"/>
      <c r="HI6" s="552"/>
      <c r="HJ6" s="552"/>
      <c r="HK6" s="552"/>
      <c r="HL6" s="552"/>
      <c r="HM6" s="552"/>
      <c r="HN6" s="552"/>
      <c r="HO6" s="552"/>
      <c r="HP6" s="552"/>
      <c r="HQ6" s="552"/>
      <c r="HR6" s="552"/>
      <c r="HS6" s="552"/>
      <c r="HT6" s="552"/>
      <c r="HU6" s="552"/>
      <c r="HV6" s="552"/>
      <c r="HW6" s="552"/>
      <c r="HX6" s="552"/>
      <c r="HY6" s="552"/>
      <c r="HZ6" s="552"/>
      <c r="IA6" s="552"/>
      <c r="IB6" s="552"/>
      <c r="IC6" s="552"/>
      <c r="ID6" s="552"/>
      <c r="IE6" s="552"/>
      <c r="IF6" s="552"/>
      <c r="IG6" s="552"/>
      <c r="IH6" s="552"/>
      <c r="II6" s="552"/>
      <c r="IJ6" s="552"/>
      <c r="IK6" s="552"/>
      <c r="IL6" s="552"/>
      <c r="IM6" s="552"/>
      <c r="IN6" s="552"/>
      <c r="IO6" s="552"/>
      <c r="IP6" s="552"/>
      <c r="IQ6" s="552"/>
      <c r="IR6" s="552"/>
      <c r="IS6" s="552"/>
      <c r="IT6" s="552"/>
      <c r="IU6" s="552"/>
      <c r="IV6" s="552"/>
    </row>
    <row r="8" spans="1:256">
      <c r="H8" s="192" t="s">
        <v>53</v>
      </c>
    </row>
    <row r="9" spans="1:256">
      <c r="A9" s="9" t="s">
        <v>57</v>
      </c>
      <c r="B9" s="193" t="s">
        <v>58</v>
      </c>
      <c r="C9" s="193" t="s">
        <v>60</v>
      </c>
      <c r="D9" s="193" t="s">
        <v>61</v>
      </c>
      <c r="E9" s="193" t="s">
        <v>62</v>
      </c>
      <c r="F9" s="194" t="s">
        <v>63</v>
      </c>
      <c r="G9" s="193" t="s">
        <v>59</v>
      </c>
      <c r="H9" s="193" t="s">
        <v>17</v>
      </c>
    </row>
    <row r="10" spans="1:256">
      <c r="A10" s="108" t="s">
        <v>54</v>
      </c>
      <c r="B10" s="195"/>
      <c r="C10" s="195"/>
      <c r="D10" s="195"/>
      <c r="E10" s="195"/>
      <c r="F10" s="195"/>
      <c r="G10" s="195"/>
      <c r="H10" s="195"/>
    </row>
    <row r="11" spans="1:256">
      <c r="A11" s="108" t="s">
        <v>372</v>
      </c>
      <c r="B11" s="195">
        <v>17754</v>
      </c>
      <c r="C11" s="195">
        <v>21046</v>
      </c>
      <c r="D11" s="195">
        <v>20624</v>
      </c>
      <c r="E11" s="195">
        <v>20220</v>
      </c>
      <c r="F11" s="195">
        <v>19782</v>
      </c>
      <c r="G11" s="195">
        <v>210903</v>
      </c>
      <c r="H11" s="195">
        <f>SUM(B11:G11)</f>
        <v>310329</v>
      </c>
      <c r="I11" s="196"/>
    </row>
    <row r="12" spans="1:256">
      <c r="A12" s="108" t="s">
        <v>373</v>
      </c>
      <c r="B12" s="195">
        <v>53775</v>
      </c>
      <c r="C12" s="195">
        <v>4808</v>
      </c>
      <c r="D12" s="195"/>
      <c r="E12" s="195"/>
      <c r="F12" s="195"/>
      <c r="G12" s="195"/>
      <c r="H12" s="195">
        <f t="shared" ref="H12:H26" si="0">SUM(B12:G12)</f>
        <v>58583</v>
      </c>
    </row>
    <row r="13" spans="1:256">
      <c r="A13" s="108" t="s">
        <v>374</v>
      </c>
      <c r="B13" s="195">
        <v>555871</v>
      </c>
      <c r="C13" s="195">
        <v>476996</v>
      </c>
      <c r="D13" s="195"/>
      <c r="E13" s="195"/>
      <c r="F13" s="195"/>
      <c r="G13" s="195"/>
      <c r="H13" s="195">
        <f t="shared" si="0"/>
        <v>1032867</v>
      </c>
    </row>
    <row r="14" spans="1:256">
      <c r="A14" s="108" t="s">
        <v>375</v>
      </c>
      <c r="B14" s="195">
        <v>343233</v>
      </c>
      <c r="C14" s="195"/>
      <c r="D14" s="195"/>
      <c r="E14" s="195"/>
      <c r="F14" s="195"/>
      <c r="G14" s="195"/>
      <c r="H14" s="195">
        <f t="shared" si="0"/>
        <v>343233</v>
      </c>
    </row>
    <row r="15" spans="1:256">
      <c r="A15" s="108" t="s">
        <v>376</v>
      </c>
      <c r="B15" s="195">
        <v>109315</v>
      </c>
      <c r="C15" s="195"/>
      <c r="D15" s="195"/>
      <c r="E15" s="195"/>
      <c r="F15" s="195"/>
      <c r="G15" s="195"/>
      <c r="H15" s="195">
        <f t="shared" si="0"/>
        <v>109315</v>
      </c>
    </row>
    <row r="16" spans="1:256">
      <c r="A16" s="108" t="s">
        <v>377</v>
      </c>
      <c r="B16" s="195">
        <v>137232</v>
      </c>
      <c r="C16" s="195"/>
      <c r="D16" s="195"/>
      <c r="E16" s="195"/>
      <c r="F16" s="195"/>
      <c r="G16" s="195"/>
      <c r="H16" s="195">
        <f t="shared" si="0"/>
        <v>137232</v>
      </c>
    </row>
    <row r="17" spans="1:8">
      <c r="A17" s="108" t="s">
        <v>378</v>
      </c>
      <c r="B17" s="195">
        <v>170167</v>
      </c>
      <c r="C17" s="195"/>
      <c r="D17" s="195"/>
      <c r="E17" s="195"/>
      <c r="F17" s="195"/>
      <c r="G17" s="195"/>
      <c r="H17" s="195">
        <f t="shared" si="0"/>
        <v>170167</v>
      </c>
    </row>
    <row r="18" spans="1:8">
      <c r="A18" s="108" t="s">
        <v>379</v>
      </c>
      <c r="B18" s="195">
        <v>15596</v>
      </c>
      <c r="C18" s="195"/>
      <c r="D18" s="195"/>
      <c r="E18" s="195"/>
      <c r="F18" s="195"/>
      <c r="G18" s="195"/>
      <c r="H18" s="195">
        <f t="shared" si="0"/>
        <v>15596</v>
      </c>
    </row>
    <row r="19" spans="1:8">
      <c r="A19" s="108" t="s">
        <v>380</v>
      </c>
      <c r="B19" s="195">
        <v>37215</v>
      </c>
      <c r="C19" s="195"/>
      <c r="D19" s="195"/>
      <c r="E19" s="195"/>
      <c r="F19" s="195"/>
      <c r="G19" s="195"/>
      <c r="H19" s="195">
        <f t="shared" si="0"/>
        <v>37215</v>
      </c>
    </row>
    <row r="20" spans="1:8">
      <c r="A20" s="108" t="s">
        <v>381</v>
      </c>
      <c r="B20" s="195">
        <v>23875</v>
      </c>
      <c r="C20" s="195"/>
      <c r="D20" s="195"/>
      <c r="E20" s="195"/>
      <c r="F20" s="195"/>
      <c r="G20" s="195"/>
      <c r="H20" s="195">
        <f t="shared" si="0"/>
        <v>23875</v>
      </c>
    </row>
    <row r="21" spans="1:8">
      <c r="A21" s="108" t="s">
        <v>382</v>
      </c>
      <c r="B21" s="195">
        <v>9000</v>
      </c>
      <c r="C21" s="195"/>
      <c r="D21" s="195"/>
      <c r="E21" s="195"/>
      <c r="F21" s="195"/>
      <c r="G21" s="195"/>
      <c r="H21" s="195">
        <f t="shared" si="0"/>
        <v>9000</v>
      </c>
    </row>
    <row r="22" spans="1:8">
      <c r="A22" s="108" t="s">
        <v>383</v>
      </c>
      <c r="B22" s="195">
        <v>245100</v>
      </c>
      <c r="C22" s="195">
        <v>241375</v>
      </c>
      <c r="D22" s="195">
        <v>237649</v>
      </c>
      <c r="E22" s="195">
        <v>234046</v>
      </c>
      <c r="F22" s="195">
        <v>230198</v>
      </c>
      <c r="G22" s="195">
        <v>2189565</v>
      </c>
      <c r="H22" s="195">
        <f t="shared" si="0"/>
        <v>3377933</v>
      </c>
    </row>
    <row r="23" spans="1:8">
      <c r="A23" s="108" t="s">
        <v>384</v>
      </c>
      <c r="B23" s="195">
        <v>158168</v>
      </c>
      <c r="C23" s="195">
        <v>155601</v>
      </c>
      <c r="D23" s="195">
        <v>153082</v>
      </c>
      <c r="E23" s="195">
        <v>150646</v>
      </c>
      <c r="F23" s="195">
        <v>148044</v>
      </c>
      <c r="G23" s="195">
        <v>1408447</v>
      </c>
      <c r="H23" s="195">
        <f t="shared" si="0"/>
        <v>2173988</v>
      </c>
    </row>
    <row r="24" spans="1:8">
      <c r="A24" s="108" t="s">
        <v>385</v>
      </c>
      <c r="B24" s="195">
        <v>103162</v>
      </c>
      <c r="C24" s="195">
        <v>101526</v>
      </c>
      <c r="D24" s="195">
        <v>99690</v>
      </c>
      <c r="E24" s="195">
        <v>98112</v>
      </c>
      <c r="F24" s="195">
        <v>96422</v>
      </c>
      <c r="G24" s="195">
        <v>913872</v>
      </c>
      <c r="H24" s="195">
        <f t="shared" si="0"/>
        <v>1412784</v>
      </c>
    </row>
    <row r="25" spans="1:8">
      <c r="A25" s="108" t="s">
        <v>386</v>
      </c>
      <c r="B25" s="195"/>
      <c r="C25" s="195">
        <v>175290</v>
      </c>
      <c r="D25" s="195">
        <v>201901</v>
      </c>
      <c r="E25" s="195">
        <v>189481</v>
      </c>
      <c r="F25" s="195">
        <v>176855</v>
      </c>
      <c r="G25" s="195">
        <v>203467</v>
      </c>
      <c r="H25" s="195">
        <f t="shared" si="0"/>
        <v>946994</v>
      </c>
    </row>
    <row r="26" spans="1:8">
      <c r="A26" s="502" t="s">
        <v>609</v>
      </c>
      <c r="B26" s="195"/>
      <c r="C26" s="195">
        <v>174679</v>
      </c>
      <c r="D26" s="195"/>
      <c r="E26" s="195"/>
      <c r="F26" s="195"/>
      <c r="G26" s="195"/>
      <c r="H26" s="195">
        <f t="shared" si="0"/>
        <v>174679</v>
      </c>
    </row>
    <row r="27" spans="1:8">
      <c r="A27" s="108"/>
      <c r="B27" s="195"/>
      <c r="C27" s="195"/>
      <c r="D27" s="195"/>
      <c r="E27" s="195"/>
      <c r="F27" s="195"/>
      <c r="G27" s="195"/>
      <c r="H27" s="195"/>
    </row>
    <row r="28" spans="1:8">
      <c r="A28" s="108" t="s">
        <v>55</v>
      </c>
      <c r="B28" s="195"/>
      <c r="C28" s="195"/>
      <c r="D28" s="195"/>
      <c r="E28" s="195"/>
      <c r="F28" s="195"/>
      <c r="G28" s="195"/>
      <c r="H28" s="195"/>
    </row>
    <row r="29" spans="1:8">
      <c r="A29" s="108" t="s">
        <v>56</v>
      </c>
      <c r="B29" s="195"/>
      <c r="C29" s="195"/>
      <c r="D29" s="195"/>
      <c r="E29" s="195"/>
      <c r="F29" s="195"/>
      <c r="G29" s="195"/>
      <c r="H29" s="195"/>
    </row>
    <row r="30" spans="1:8">
      <c r="A30" s="108" t="s">
        <v>56</v>
      </c>
      <c r="B30" s="195"/>
      <c r="C30" s="195"/>
      <c r="D30" s="195"/>
      <c r="E30" s="195"/>
      <c r="F30" s="195"/>
      <c r="G30" s="195"/>
      <c r="H30" s="195"/>
    </row>
    <row r="31" spans="1:8">
      <c r="A31" s="108" t="s">
        <v>64</v>
      </c>
      <c r="B31" s="195"/>
      <c r="C31" s="195"/>
      <c r="D31" s="195"/>
      <c r="E31" s="195"/>
      <c r="F31" s="195"/>
      <c r="G31" s="195"/>
      <c r="H31" s="195"/>
    </row>
    <row r="32" spans="1:8">
      <c r="A32" s="108" t="s">
        <v>64</v>
      </c>
      <c r="B32" s="195"/>
      <c r="C32" s="195"/>
      <c r="D32" s="195"/>
      <c r="E32" s="195"/>
      <c r="F32" s="195"/>
      <c r="G32" s="195"/>
      <c r="H32" s="195"/>
    </row>
    <row r="33" spans="1:8">
      <c r="A33" s="108" t="s">
        <v>65</v>
      </c>
      <c r="B33" s="195"/>
      <c r="C33" s="195"/>
      <c r="D33" s="195"/>
      <c r="E33" s="195"/>
      <c r="F33" s="195"/>
      <c r="G33" s="195"/>
      <c r="H33" s="195"/>
    </row>
    <row r="34" spans="1:8">
      <c r="A34" s="108" t="s">
        <v>65</v>
      </c>
      <c r="B34" s="195"/>
      <c r="C34" s="195"/>
      <c r="D34" s="195"/>
      <c r="E34" s="195"/>
      <c r="F34" s="195"/>
      <c r="G34" s="195"/>
      <c r="H34" s="195"/>
    </row>
    <row r="35" spans="1:8">
      <c r="A35" s="11"/>
      <c r="B35" s="195"/>
      <c r="C35" s="195"/>
      <c r="D35" s="195"/>
      <c r="E35" s="195"/>
      <c r="F35" s="195"/>
      <c r="G35" s="195"/>
      <c r="H35" s="195"/>
    </row>
    <row r="36" spans="1:8">
      <c r="A36" s="11"/>
      <c r="B36" s="195"/>
      <c r="C36" s="195"/>
      <c r="D36" s="195"/>
      <c r="E36" s="195"/>
      <c r="F36" s="195"/>
      <c r="G36" s="195"/>
      <c r="H36" s="195"/>
    </row>
    <row r="37" spans="1:8">
      <c r="A37" s="12" t="s">
        <v>47</v>
      </c>
      <c r="B37" s="197">
        <f>SUM(B11:B36)</f>
        <v>1979463</v>
      </c>
      <c r="C37" s="197">
        <f t="shared" ref="C37:H37" si="1">SUM(C11:C36)</f>
        <v>1351321</v>
      </c>
      <c r="D37" s="197">
        <f t="shared" si="1"/>
        <v>712946</v>
      </c>
      <c r="E37" s="197">
        <f t="shared" si="1"/>
        <v>692505</v>
      </c>
      <c r="F37" s="197">
        <f t="shared" si="1"/>
        <v>671301</v>
      </c>
      <c r="G37" s="197">
        <f t="shared" si="1"/>
        <v>4926254</v>
      </c>
      <c r="H37" s="197">
        <f t="shared" si="1"/>
        <v>10333790</v>
      </c>
    </row>
  </sheetData>
  <mergeCells count="34">
    <mergeCell ref="BU6:CB6"/>
    <mergeCell ref="A4:H4"/>
    <mergeCell ref="A5:H5"/>
    <mergeCell ref="A6:H6"/>
    <mergeCell ref="I6:P6"/>
    <mergeCell ref="Q6:X6"/>
    <mergeCell ref="Y6:AF6"/>
    <mergeCell ref="AG6:AN6"/>
    <mergeCell ref="AO6:AV6"/>
    <mergeCell ref="AW6:BD6"/>
    <mergeCell ref="BE6:BL6"/>
    <mergeCell ref="BM6:BT6"/>
    <mergeCell ref="FM6:FT6"/>
    <mergeCell ref="CC6:CJ6"/>
    <mergeCell ref="CK6:CR6"/>
    <mergeCell ref="CS6:CZ6"/>
    <mergeCell ref="DA6:DH6"/>
    <mergeCell ref="DI6:DP6"/>
    <mergeCell ref="DQ6:DX6"/>
    <mergeCell ref="DY6:EF6"/>
    <mergeCell ref="EG6:EN6"/>
    <mergeCell ref="EO6:EV6"/>
    <mergeCell ref="EW6:FD6"/>
    <mergeCell ref="FE6:FL6"/>
    <mergeCell ref="HQ6:HX6"/>
    <mergeCell ref="HY6:IF6"/>
    <mergeCell ref="IG6:IN6"/>
    <mergeCell ref="IO6:IV6"/>
    <mergeCell ref="FU6:GB6"/>
    <mergeCell ref="GC6:GJ6"/>
    <mergeCell ref="GK6:GR6"/>
    <mergeCell ref="GS6:GZ6"/>
    <mergeCell ref="HA6:HH6"/>
    <mergeCell ref="HI6:HP6"/>
  </mergeCells>
  <pageMargins left="0.78740157480314965" right="0.43307086614173229" top="0.51181102362204722" bottom="0.51181102362204722" header="0.51181102362204722" footer="0.51181102362204722"/>
  <pageSetup paperSize="9" orientation="landscape" horizontalDpi="4294967292" r:id="rId1"/>
  <headerFooter alignWithMargins="0">
    <oddHeader>&amp;LVeresegyház Város Önkormányzat</oddHeader>
    <oddFooter>&amp;LVeresegyház, 2013. Február 07.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D30"/>
  <sheetViews>
    <sheetView workbookViewId="0">
      <selection activeCell="A16" sqref="A16:A21"/>
    </sheetView>
  </sheetViews>
  <sheetFormatPr defaultRowHeight="12.75"/>
  <cols>
    <col min="1" max="1" width="60.140625" style="200" customWidth="1"/>
    <col min="2" max="2" width="19.5703125" style="206" customWidth="1"/>
    <col min="3" max="256" width="9.140625" style="200"/>
    <col min="257" max="257" width="60.140625" style="200" customWidth="1"/>
    <col min="258" max="258" width="19.5703125" style="200" customWidth="1"/>
    <col min="259" max="512" width="9.140625" style="200"/>
    <col min="513" max="513" width="60.140625" style="200" customWidth="1"/>
    <col min="514" max="514" width="19.5703125" style="200" customWidth="1"/>
    <col min="515" max="768" width="9.140625" style="200"/>
    <col min="769" max="769" width="60.140625" style="200" customWidth="1"/>
    <col min="770" max="770" width="19.5703125" style="200" customWidth="1"/>
    <col min="771" max="1024" width="9.140625" style="200"/>
    <col min="1025" max="1025" width="60.140625" style="200" customWidth="1"/>
    <col min="1026" max="1026" width="19.5703125" style="200" customWidth="1"/>
    <col min="1027" max="1280" width="9.140625" style="200"/>
    <col min="1281" max="1281" width="60.140625" style="200" customWidth="1"/>
    <col min="1282" max="1282" width="19.5703125" style="200" customWidth="1"/>
    <col min="1283" max="1536" width="9.140625" style="200"/>
    <col min="1537" max="1537" width="60.140625" style="200" customWidth="1"/>
    <col min="1538" max="1538" width="19.5703125" style="200" customWidth="1"/>
    <col min="1539" max="1792" width="9.140625" style="200"/>
    <col min="1793" max="1793" width="60.140625" style="200" customWidth="1"/>
    <col min="1794" max="1794" width="19.5703125" style="200" customWidth="1"/>
    <col min="1795" max="2048" width="9.140625" style="200"/>
    <col min="2049" max="2049" width="60.140625" style="200" customWidth="1"/>
    <col min="2050" max="2050" width="19.5703125" style="200" customWidth="1"/>
    <col min="2051" max="2304" width="9.140625" style="200"/>
    <col min="2305" max="2305" width="60.140625" style="200" customWidth="1"/>
    <col min="2306" max="2306" width="19.5703125" style="200" customWidth="1"/>
    <col min="2307" max="2560" width="9.140625" style="200"/>
    <col min="2561" max="2561" width="60.140625" style="200" customWidth="1"/>
    <col min="2562" max="2562" width="19.5703125" style="200" customWidth="1"/>
    <col min="2563" max="2816" width="9.140625" style="200"/>
    <col min="2817" max="2817" width="60.140625" style="200" customWidth="1"/>
    <col min="2818" max="2818" width="19.5703125" style="200" customWidth="1"/>
    <col min="2819" max="3072" width="9.140625" style="200"/>
    <col min="3073" max="3073" width="60.140625" style="200" customWidth="1"/>
    <col min="3074" max="3074" width="19.5703125" style="200" customWidth="1"/>
    <col min="3075" max="3328" width="9.140625" style="200"/>
    <col min="3329" max="3329" width="60.140625" style="200" customWidth="1"/>
    <col min="3330" max="3330" width="19.5703125" style="200" customWidth="1"/>
    <col min="3331" max="3584" width="9.140625" style="200"/>
    <col min="3585" max="3585" width="60.140625" style="200" customWidth="1"/>
    <col min="3586" max="3586" width="19.5703125" style="200" customWidth="1"/>
    <col min="3587" max="3840" width="9.140625" style="200"/>
    <col min="3841" max="3841" width="60.140625" style="200" customWidth="1"/>
    <col min="3842" max="3842" width="19.5703125" style="200" customWidth="1"/>
    <col min="3843" max="4096" width="9.140625" style="200"/>
    <col min="4097" max="4097" width="60.140625" style="200" customWidth="1"/>
    <col min="4098" max="4098" width="19.5703125" style="200" customWidth="1"/>
    <col min="4099" max="4352" width="9.140625" style="200"/>
    <col min="4353" max="4353" width="60.140625" style="200" customWidth="1"/>
    <col min="4354" max="4354" width="19.5703125" style="200" customWidth="1"/>
    <col min="4355" max="4608" width="9.140625" style="200"/>
    <col min="4609" max="4609" width="60.140625" style="200" customWidth="1"/>
    <col min="4610" max="4610" width="19.5703125" style="200" customWidth="1"/>
    <col min="4611" max="4864" width="9.140625" style="200"/>
    <col min="4865" max="4865" width="60.140625" style="200" customWidth="1"/>
    <col min="4866" max="4866" width="19.5703125" style="200" customWidth="1"/>
    <col min="4867" max="5120" width="9.140625" style="200"/>
    <col min="5121" max="5121" width="60.140625" style="200" customWidth="1"/>
    <col min="5122" max="5122" width="19.5703125" style="200" customWidth="1"/>
    <col min="5123" max="5376" width="9.140625" style="200"/>
    <col min="5377" max="5377" width="60.140625" style="200" customWidth="1"/>
    <col min="5378" max="5378" width="19.5703125" style="200" customWidth="1"/>
    <col min="5379" max="5632" width="9.140625" style="200"/>
    <col min="5633" max="5633" width="60.140625" style="200" customWidth="1"/>
    <col min="5634" max="5634" width="19.5703125" style="200" customWidth="1"/>
    <col min="5635" max="5888" width="9.140625" style="200"/>
    <col min="5889" max="5889" width="60.140625" style="200" customWidth="1"/>
    <col min="5890" max="5890" width="19.5703125" style="200" customWidth="1"/>
    <col min="5891" max="6144" width="9.140625" style="200"/>
    <col min="6145" max="6145" width="60.140625" style="200" customWidth="1"/>
    <col min="6146" max="6146" width="19.5703125" style="200" customWidth="1"/>
    <col min="6147" max="6400" width="9.140625" style="200"/>
    <col min="6401" max="6401" width="60.140625" style="200" customWidth="1"/>
    <col min="6402" max="6402" width="19.5703125" style="200" customWidth="1"/>
    <col min="6403" max="6656" width="9.140625" style="200"/>
    <col min="6657" max="6657" width="60.140625" style="200" customWidth="1"/>
    <col min="6658" max="6658" width="19.5703125" style="200" customWidth="1"/>
    <col min="6659" max="6912" width="9.140625" style="200"/>
    <col min="6913" max="6913" width="60.140625" style="200" customWidth="1"/>
    <col min="6914" max="6914" width="19.5703125" style="200" customWidth="1"/>
    <col min="6915" max="7168" width="9.140625" style="200"/>
    <col min="7169" max="7169" width="60.140625" style="200" customWidth="1"/>
    <col min="7170" max="7170" width="19.5703125" style="200" customWidth="1"/>
    <col min="7171" max="7424" width="9.140625" style="200"/>
    <col min="7425" max="7425" width="60.140625" style="200" customWidth="1"/>
    <col min="7426" max="7426" width="19.5703125" style="200" customWidth="1"/>
    <col min="7427" max="7680" width="9.140625" style="200"/>
    <col min="7681" max="7681" width="60.140625" style="200" customWidth="1"/>
    <col min="7682" max="7682" width="19.5703125" style="200" customWidth="1"/>
    <col min="7683" max="7936" width="9.140625" style="200"/>
    <col min="7937" max="7937" width="60.140625" style="200" customWidth="1"/>
    <col min="7938" max="7938" width="19.5703125" style="200" customWidth="1"/>
    <col min="7939" max="8192" width="9.140625" style="200"/>
    <col min="8193" max="8193" width="60.140625" style="200" customWidth="1"/>
    <col min="8194" max="8194" width="19.5703125" style="200" customWidth="1"/>
    <col min="8195" max="8448" width="9.140625" style="200"/>
    <col min="8449" max="8449" width="60.140625" style="200" customWidth="1"/>
    <col min="8450" max="8450" width="19.5703125" style="200" customWidth="1"/>
    <col min="8451" max="8704" width="9.140625" style="200"/>
    <col min="8705" max="8705" width="60.140625" style="200" customWidth="1"/>
    <col min="8706" max="8706" width="19.5703125" style="200" customWidth="1"/>
    <col min="8707" max="8960" width="9.140625" style="200"/>
    <col min="8961" max="8961" width="60.140625" style="200" customWidth="1"/>
    <col min="8962" max="8962" width="19.5703125" style="200" customWidth="1"/>
    <col min="8963" max="9216" width="9.140625" style="200"/>
    <col min="9217" max="9217" width="60.140625" style="200" customWidth="1"/>
    <col min="9218" max="9218" width="19.5703125" style="200" customWidth="1"/>
    <col min="9219" max="9472" width="9.140625" style="200"/>
    <col min="9473" max="9473" width="60.140625" style="200" customWidth="1"/>
    <col min="9474" max="9474" width="19.5703125" style="200" customWidth="1"/>
    <col min="9475" max="9728" width="9.140625" style="200"/>
    <col min="9729" max="9729" width="60.140625" style="200" customWidth="1"/>
    <col min="9730" max="9730" width="19.5703125" style="200" customWidth="1"/>
    <col min="9731" max="9984" width="9.140625" style="200"/>
    <col min="9985" max="9985" width="60.140625" style="200" customWidth="1"/>
    <col min="9986" max="9986" width="19.5703125" style="200" customWidth="1"/>
    <col min="9987" max="10240" width="9.140625" style="200"/>
    <col min="10241" max="10241" width="60.140625" style="200" customWidth="1"/>
    <col min="10242" max="10242" width="19.5703125" style="200" customWidth="1"/>
    <col min="10243" max="10496" width="9.140625" style="200"/>
    <col min="10497" max="10497" width="60.140625" style="200" customWidth="1"/>
    <col min="10498" max="10498" width="19.5703125" style="200" customWidth="1"/>
    <col min="10499" max="10752" width="9.140625" style="200"/>
    <col min="10753" max="10753" width="60.140625" style="200" customWidth="1"/>
    <col min="10754" max="10754" width="19.5703125" style="200" customWidth="1"/>
    <col min="10755" max="11008" width="9.140625" style="200"/>
    <col min="11009" max="11009" width="60.140625" style="200" customWidth="1"/>
    <col min="11010" max="11010" width="19.5703125" style="200" customWidth="1"/>
    <col min="11011" max="11264" width="9.140625" style="200"/>
    <col min="11265" max="11265" width="60.140625" style="200" customWidth="1"/>
    <col min="11266" max="11266" width="19.5703125" style="200" customWidth="1"/>
    <col min="11267" max="11520" width="9.140625" style="200"/>
    <col min="11521" max="11521" width="60.140625" style="200" customWidth="1"/>
    <col min="11522" max="11522" width="19.5703125" style="200" customWidth="1"/>
    <col min="11523" max="11776" width="9.140625" style="200"/>
    <col min="11777" max="11777" width="60.140625" style="200" customWidth="1"/>
    <col min="11778" max="11778" width="19.5703125" style="200" customWidth="1"/>
    <col min="11779" max="12032" width="9.140625" style="200"/>
    <col min="12033" max="12033" width="60.140625" style="200" customWidth="1"/>
    <col min="12034" max="12034" width="19.5703125" style="200" customWidth="1"/>
    <col min="12035" max="12288" width="9.140625" style="200"/>
    <col min="12289" max="12289" width="60.140625" style="200" customWidth="1"/>
    <col min="12290" max="12290" width="19.5703125" style="200" customWidth="1"/>
    <col min="12291" max="12544" width="9.140625" style="200"/>
    <col min="12545" max="12545" width="60.140625" style="200" customWidth="1"/>
    <col min="12546" max="12546" width="19.5703125" style="200" customWidth="1"/>
    <col min="12547" max="12800" width="9.140625" style="200"/>
    <col min="12801" max="12801" width="60.140625" style="200" customWidth="1"/>
    <col min="12802" max="12802" width="19.5703125" style="200" customWidth="1"/>
    <col min="12803" max="13056" width="9.140625" style="200"/>
    <col min="13057" max="13057" width="60.140625" style="200" customWidth="1"/>
    <col min="13058" max="13058" width="19.5703125" style="200" customWidth="1"/>
    <col min="13059" max="13312" width="9.140625" style="200"/>
    <col min="13313" max="13313" width="60.140625" style="200" customWidth="1"/>
    <col min="13314" max="13314" width="19.5703125" style="200" customWidth="1"/>
    <col min="13315" max="13568" width="9.140625" style="200"/>
    <col min="13569" max="13569" width="60.140625" style="200" customWidth="1"/>
    <col min="13570" max="13570" width="19.5703125" style="200" customWidth="1"/>
    <col min="13571" max="13824" width="9.140625" style="200"/>
    <col min="13825" max="13825" width="60.140625" style="200" customWidth="1"/>
    <col min="13826" max="13826" width="19.5703125" style="200" customWidth="1"/>
    <col min="13827" max="14080" width="9.140625" style="200"/>
    <col min="14081" max="14081" width="60.140625" style="200" customWidth="1"/>
    <col min="14082" max="14082" width="19.5703125" style="200" customWidth="1"/>
    <col min="14083" max="14336" width="9.140625" style="200"/>
    <col min="14337" max="14337" width="60.140625" style="200" customWidth="1"/>
    <col min="14338" max="14338" width="19.5703125" style="200" customWidth="1"/>
    <col min="14339" max="14592" width="9.140625" style="200"/>
    <col min="14593" max="14593" width="60.140625" style="200" customWidth="1"/>
    <col min="14594" max="14594" width="19.5703125" style="200" customWidth="1"/>
    <col min="14595" max="14848" width="9.140625" style="200"/>
    <col min="14849" max="14849" width="60.140625" style="200" customWidth="1"/>
    <col min="14850" max="14850" width="19.5703125" style="200" customWidth="1"/>
    <col min="14851" max="15104" width="9.140625" style="200"/>
    <col min="15105" max="15105" width="60.140625" style="200" customWidth="1"/>
    <col min="15106" max="15106" width="19.5703125" style="200" customWidth="1"/>
    <col min="15107" max="15360" width="9.140625" style="200"/>
    <col min="15361" max="15361" width="60.140625" style="200" customWidth="1"/>
    <col min="15362" max="15362" width="19.5703125" style="200" customWidth="1"/>
    <col min="15363" max="15616" width="9.140625" style="200"/>
    <col min="15617" max="15617" width="60.140625" style="200" customWidth="1"/>
    <col min="15618" max="15618" width="19.5703125" style="200" customWidth="1"/>
    <col min="15619" max="15872" width="9.140625" style="200"/>
    <col min="15873" max="15873" width="60.140625" style="200" customWidth="1"/>
    <col min="15874" max="15874" width="19.5703125" style="200" customWidth="1"/>
    <col min="15875" max="16128" width="9.140625" style="200"/>
    <col min="16129" max="16129" width="60.140625" style="200" customWidth="1"/>
    <col min="16130" max="16130" width="19.5703125" style="200" customWidth="1"/>
    <col min="16131" max="16384" width="9.140625" style="200"/>
  </cols>
  <sheetData>
    <row r="1" spans="1:2">
      <c r="A1" s="198"/>
      <c r="B1" s="199" t="s">
        <v>387</v>
      </c>
    </row>
    <row r="2" spans="1:2">
      <c r="A2" s="198"/>
      <c r="B2" s="201"/>
    </row>
    <row r="3" spans="1:2">
      <c r="A3" s="674" t="s">
        <v>78</v>
      </c>
      <c r="B3" s="674"/>
    </row>
    <row r="4" spans="1:2" ht="51" customHeight="1">
      <c r="A4" s="675" t="s">
        <v>151</v>
      </c>
      <c r="B4" s="675"/>
    </row>
    <row r="5" spans="1:2" ht="12" customHeight="1">
      <c r="A5" s="110"/>
      <c r="B5" s="202"/>
    </row>
    <row r="6" spans="1:2">
      <c r="A6" s="198"/>
      <c r="B6" s="199" t="s">
        <v>85</v>
      </c>
    </row>
    <row r="7" spans="1:2">
      <c r="A7" s="40" t="s">
        <v>84</v>
      </c>
      <c r="B7" s="203" t="s">
        <v>120</v>
      </c>
    </row>
    <row r="8" spans="1:2" ht="26.25" customHeight="1">
      <c r="A8" s="24" t="s">
        <v>119</v>
      </c>
      <c r="B8" s="204">
        <f>SUM(B9:B18)</f>
        <v>782679</v>
      </c>
    </row>
    <row r="9" spans="1:2">
      <c r="A9" s="205" t="s">
        <v>388</v>
      </c>
      <c r="B9" s="204">
        <v>99192</v>
      </c>
    </row>
    <row r="10" spans="1:2">
      <c r="A10" s="205" t="s">
        <v>389</v>
      </c>
      <c r="B10" s="204">
        <v>143588</v>
      </c>
    </row>
    <row r="11" spans="1:2">
      <c r="A11" s="205" t="s">
        <v>390</v>
      </c>
      <c r="B11" s="204">
        <v>203892</v>
      </c>
    </row>
    <row r="12" spans="1:2">
      <c r="A12" s="205" t="s">
        <v>391</v>
      </c>
      <c r="B12" s="204">
        <v>21273</v>
      </c>
    </row>
    <row r="13" spans="1:2">
      <c r="A13" s="205" t="s">
        <v>392</v>
      </c>
      <c r="B13" s="204">
        <v>154090</v>
      </c>
    </row>
    <row r="14" spans="1:2">
      <c r="A14" s="205" t="s">
        <v>393</v>
      </c>
      <c r="B14" s="204">
        <v>32000</v>
      </c>
    </row>
    <row r="15" spans="1:2">
      <c r="A15" s="205" t="s">
        <v>394</v>
      </c>
      <c r="B15" s="204">
        <v>93230</v>
      </c>
    </row>
    <row r="16" spans="1:2">
      <c r="A16" s="205" t="s">
        <v>395</v>
      </c>
      <c r="B16" s="204">
        <v>18542</v>
      </c>
    </row>
    <row r="17" spans="1:4">
      <c r="A17" s="205" t="s">
        <v>396</v>
      </c>
      <c r="B17" s="204">
        <v>4172</v>
      </c>
      <c r="C17" s="206"/>
    </row>
    <row r="18" spans="1:4">
      <c r="A18" s="205" t="s">
        <v>397</v>
      </c>
      <c r="B18" s="204">
        <v>12700</v>
      </c>
      <c r="D18" s="206"/>
    </row>
    <row r="19" spans="1:4">
      <c r="A19" s="205"/>
      <c r="B19" s="204"/>
    </row>
    <row r="20" spans="1:4">
      <c r="A20" s="205"/>
      <c r="B20" s="204"/>
    </row>
    <row r="21" spans="1:4">
      <c r="A21" s="205" t="s">
        <v>79</v>
      </c>
      <c r="B21" s="204">
        <f>SUM(B22:B28)</f>
        <v>0</v>
      </c>
    </row>
    <row r="22" spans="1:4">
      <c r="A22" s="205" t="s">
        <v>81</v>
      </c>
      <c r="B22" s="204"/>
    </row>
    <row r="23" spans="1:4">
      <c r="A23" s="205" t="s">
        <v>82</v>
      </c>
      <c r="B23" s="204"/>
    </row>
    <row r="24" spans="1:4">
      <c r="A24" s="205" t="s">
        <v>83</v>
      </c>
      <c r="B24" s="204"/>
    </row>
    <row r="25" spans="1:4">
      <c r="A25" s="205"/>
      <c r="B25" s="204"/>
    </row>
    <row r="26" spans="1:4">
      <c r="A26" s="205"/>
      <c r="B26" s="204"/>
    </row>
    <row r="27" spans="1:4">
      <c r="A27" s="205"/>
      <c r="B27" s="204"/>
    </row>
    <row r="28" spans="1:4">
      <c r="A28" s="205"/>
      <c r="B28" s="204"/>
    </row>
    <row r="29" spans="1:4">
      <c r="A29" s="63" t="s">
        <v>47</v>
      </c>
      <c r="B29" s="207">
        <f>SUM(B21+B8)</f>
        <v>782679</v>
      </c>
    </row>
    <row r="30" spans="1:4">
      <c r="A30" s="198"/>
      <c r="B30" s="201"/>
    </row>
  </sheetData>
  <mergeCells count="2">
    <mergeCell ref="A3:B3"/>
    <mergeCell ref="A4:B4"/>
  </mergeCells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>
    <oddHeader>&amp;LVeresegyház Város Önkormányzat</oddHeader>
    <oddFooter>&amp;LVeresegyház, 2013. Február 07.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17</vt:i4>
      </vt:variant>
      <vt:variant>
        <vt:lpstr>Névvel ellátott tartományok</vt:lpstr>
      </vt:variant>
      <vt:variant>
        <vt:i4>4</vt:i4>
      </vt:variant>
    </vt:vector>
  </HeadingPairs>
  <TitlesOfParts>
    <vt:vector size="21" baseType="lpstr">
      <vt:lpstr>10.1-10.5</vt:lpstr>
      <vt:lpstr>10.6.-10.9</vt:lpstr>
      <vt:lpstr>11.1-11.5</vt:lpstr>
      <vt:lpstr>12-14.</vt:lpstr>
      <vt:lpstr>15.  </vt:lpstr>
      <vt:lpstr>16-17. </vt:lpstr>
      <vt:lpstr>18. </vt:lpstr>
      <vt:lpstr>19. </vt:lpstr>
      <vt:lpstr>20.</vt:lpstr>
      <vt:lpstr>21. </vt:lpstr>
      <vt:lpstr>22.-24.</vt:lpstr>
      <vt:lpstr>25.1-25.3 .</vt:lpstr>
      <vt:lpstr>26.sz.mell. </vt:lpstr>
      <vt:lpstr>27. sz. mell.</vt:lpstr>
      <vt:lpstr>28.sz</vt:lpstr>
      <vt:lpstr>29.sz.</vt:lpstr>
      <vt:lpstr>30.</vt:lpstr>
      <vt:lpstr>'28.sz'!Nyomtatási_cím</vt:lpstr>
      <vt:lpstr>'29.sz.'!Nyomtatási_cím</vt:lpstr>
      <vt:lpstr>'11.1-11.5'!Nyomtatási_terület</vt:lpstr>
      <vt:lpstr>'19. '!Nyomtatási_terület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Jáger Ágnes</dc:creator>
  <cp:lastModifiedBy>Veresegyház Polgármesteri Hivatal</cp:lastModifiedBy>
  <cp:lastPrinted>2013-02-13T12:31:29Z</cp:lastPrinted>
  <dcterms:created xsi:type="dcterms:W3CDTF">2001-01-11T08:42:07Z</dcterms:created>
  <dcterms:modified xsi:type="dcterms:W3CDTF">2013-02-13T13:04:19Z</dcterms:modified>
</cp:coreProperties>
</file>