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M:\Kozos\Önkormányzati anyagok\Térítési díjak\2017 évi térítési díjak\"/>
    </mc:Choice>
  </mc:AlternateContent>
  <bookViews>
    <workbookView xWindow="0" yWindow="0" windowWidth="25200" windowHeight="11685" activeTab="3"/>
  </bookViews>
  <sheets>
    <sheet name="uszoda_rendeletmell(2017)" sheetId="1" r:id="rId1"/>
    <sheet name="fürdő_rendeletmell(2017)" sheetId="2" r:id="rId2"/>
    <sheet name="iskétk_rendeletmell(2017)" sheetId="3" r:id="rId3"/>
    <sheet name="hulladékudvar, inertbánya(2017)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D6" i="4" s="1"/>
  <c r="C8" i="4"/>
  <c r="D8" i="4" s="1"/>
  <c r="D15" i="3" l="1"/>
  <c r="B15" i="3"/>
  <c r="B12" i="3"/>
  <c r="C12" i="3" s="1"/>
  <c r="D12" i="3" s="1"/>
  <c r="B11" i="3"/>
  <c r="C11" i="3" s="1"/>
  <c r="D11" i="3" s="1"/>
  <c r="C15" i="3"/>
  <c r="C14" i="3"/>
  <c r="D14" i="3" s="1"/>
  <c r="C7" i="3"/>
  <c r="D7" i="3" s="1"/>
  <c r="C8" i="3"/>
  <c r="D8" i="3" s="1"/>
  <c r="C9" i="3"/>
  <c r="D9" i="3" s="1"/>
  <c r="C6" i="3"/>
  <c r="D6" i="3" s="1"/>
  <c r="B45" i="2"/>
  <c r="C44" i="2"/>
  <c r="C43" i="2"/>
  <c r="C41" i="2"/>
  <c r="C40" i="2"/>
  <c r="C35" i="2"/>
  <c r="C33" i="2"/>
  <c r="C32" i="2"/>
  <c r="C30" i="2"/>
  <c r="C28" i="2"/>
  <c r="C27" i="2"/>
  <c r="C26" i="2"/>
  <c r="C24" i="2"/>
  <c r="C23" i="2"/>
  <c r="C22" i="2"/>
  <c r="C16" i="2"/>
  <c r="C15" i="2"/>
  <c r="C14" i="2"/>
  <c r="C12" i="2"/>
  <c r="C11" i="2"/>
  <c r="C9" i="2"/>
  <c r="C8" i="2"/>
  <c r="C7" i="2"/>
  <c r="C6" i="2"/>
  <c r="D5" i="1"/>
  <c r="B49" i="1"/>
  <c r="C49" i="1" s="1"/>
  <c r="B47" i="1"/>
  <c r="C47" i="1" s="1"/>
  <c r="B46" i="1"/>
  <c r="C46" i="1" s="1"/>
  <c r="B45" i="1"/>
  <c r="C45" i="1" s="1"/>
  <c r="B44" i="1"/>
  <c r="C44" i="1" s="1"/>
  <c r="B43" i="1"/>
  <c r="C43" i="1" s="1"/>
  <c r="B42" i="1"/>
  <c r="C42" i="1" s="1"/>
  <c r="B41" i="1"/>
  <c r="C41" i="1" s="1"/>
  <c r="B38" i="1"/>
  <c r="C38" i="1" s="1"/>
  <c r="B37" i="1"/>
  <c r="C37" i="1" s="1"/>
  <c r="B34" i="1"/>
  <c r="B33" i="1"/>
  <c r="B32" i="1"/>
  <c r="B31" i="1"/>
  <c r="B30" i="1"/>
  <c r="B29" i="1"/>
  <c r="B26" i="1"/>
  <c r="C26" i="1" s="1"/>
  <c r="B25" i="1"/>
  <c r="C25" i="1" s="1"/>
  <c r="D6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C45" i="2" l="1"/>
  <c r="D45" i="2" s="1"/>
</calcChain>
</file>

<file path=xl/sharedStrings.xml><?xml version="1.0" encoding="utf-8"?>
<sst xmlns="http://schemas.openxmlformats.org/spreadsheetml/2006/main" count="156" uniqueCount="107">
  <si>
    <t>Tornaterem bérlés (tárgyi adómentes tevékenység)</t>
  </si>
  <si>
    <t>nettó</t>
  </si>
  <si>
    <t>Áfa</t>
  </si>
  <si>
    <t>bruttó</t>
  </si>
  <si>
    <t>Új tornaterem egész – nem labdás foglalkozásra</t>
  </si>
  <si>
    <t>Új tornaterem egész – verseny/bemutató (nem labdás)</t>
  </si>
  <si>
    <t>Új tornaterem fél – nem labdás foglalkozásra</t>
  </si>
  <si>
    <t>Új tornaterem egész – labdás foglalkozásra</t>
  </si>
  <si>
    <t>Új tornaterem egész – verseny/bemutató (labdás)</t>
  </si>
  <si>
    <t>Új tornaterem fél – labdás foglalkozásra</t>
  </si>
  <si>
    <t>Aula üresen</t>
  </si>
  <si>
    <t>Aula berendezve</t>
  </si>
  <si>
    <t>Új tornaszoba</t>
  </si>
  <si>
    <t>Régi tornaterem – nem labdás foglalkozásra</t>
  </si>
  <si>
    <t>Régi tornaterem – labdás foglalkozásra</t>
  </si>
  <si>
    <t>Alagsori tornaterem nagy</t>
  </si>
  <si>
    <t>Alagsori tornaterem kicsi</t>
  </si>
  <si>
    <t>Iskolai sportpálya (Fő út 77-79.)</t>
  </si>
  <si>
    <t>Tornateremi szolgáltatások</t>
  </si>
  <si>
    <t>Ping-pong jegy</t>
  </si>
  <si>
    <t>Tollaslabda jegy</t>
  </si>
  <si>
    <t>Uszoda bérlés (tárgyi adómentes tevékenység)</t>
  </si>
  <si>
    <t>Uszoda – 1 sáv gyermek csoport esetében</t>
  </si>
  <si>
    <t>Uszoda – 1 sáv felnőtt csoport esetében</t>
  </si>
  <si>
    <t>Uszoda – 1 sáv vegyes csoport esetében</t>
  </si>
  <si>
    <t>Egész uszoda gyermekcsoport részére</t>
  </si>
  <si>
    <t>Egész uszoda felnőtt csoport részére</t>
  </si>
  <si>
    <t>Egész uszoda vegyes csoport esetében</t>
  </si>
  <si>
    <t xml:space="preserve">Uszoda bérletek </t>
  </si>
  <si>
    <t>Felnőtt úszó bérlet 12 alkalomra</t>
  </si>
  <si>
    <t>Gyermek, diák, nyugdíjas úszó bérlet 12 alkalomra</t>
  </si>
  <si>
    <t>Uszoda jegyek, szolgáltatások</t>
  </si>
  <si>
    <t>Felnőtt úszó jegy</t>
  </si>
  <si>
    <t>Gyermek, diák, nyugdíjas úszó jegy</t>
  </si>
  <si>
    <t>Kombinált (úszó+szauna) felnőtt jegy</t>
  </si>
  <si>
    <t>Kombinált (úszó+szauna) jegy gyermek, diák, nyugdíjas</t>
  </si>
  <si>
    <t>Szauna jegy (felnőtt bérleteseknek)</t>
  </si>
  <si>
    <t>Szauna jegy (gyermek, diák, nyugdíjas bérleteseknek)</t>
  </si>
  <si>
    <t>Úszósapka bérlés (500 Ft letét ellenében)</t>
  </si>
  <si>
    <t>Értékmegőrző szekrény</t>
  </si>
  <si>
    <t>Infra szauna (1 alkalom = 20 perc)</t>
  </si>
  <si>
    <t>Uszodai öltözőszekrény kulcs</t>
  </si>
  <si>
    <t>Tárgyi letét ellenében</t>
  </si>
  <si>
    <t>- 10 főig</t>
  </si>
  <si>
    <t>- 10 fő felett</t>
  </si>
  <si>
    <t>Termálfürdő díjtételei</t>
  </si>
  <si>
    <t>Áfa (27%)</t>
  </si>
  <si>
    <t>Fürdőjegyek</t>
  </si>
  <si>
    <t>Felnőtt jegy</t>
  </si>
  <si>
    <t>Nyugdíjas, diák, gyermek</t>
  </si>
  <si>
    <t>Öltözőszekrény</t>
  </si>
  <si>
    <t>Parkoló jegy</t>
  </si>
  <si>
    <t>Fürdőbérletek</t>
  </si>
  <si>
    <t>Felnőtt bérlet (12 alkalom)</t>
  </si>
  <si>
    <t>Nyugdíjas, diák bérlet (12 alkalom)</t>
  </si>
  <si>
    <t>Szauna jegyek</t>
  </si>
  <si>
    <t>Felnőtt kombinált</t>
  </si>
  <si>
    <t>Nyugdíjas, diák kombinált</t>
  </si>
  <si>
    <t>Szauna jegy (Üdülő vendégeknek és bérleteseknek)</t>
  </si>
  <si>
    <t xml:space="preserve">Szálláshely árak </t>
  </si>
  <si>
    <t>Áfa (18%)</t>
  </si>
  <si>
    <t>2 személyes komfortos faház 1 éjszaka</t>
  </si>
  <si>
    <t>+ IFA</t>
  </si>
  <si>
    <t>2 személyes komfortos faház 2 - 5 éjszaka</t>
  </si>
  <si>
    <t>2 személyes komfortos faház 6. éjszakától</t>
  </si>
  <si>
    <t>2 + 2 személyes komfortos faház 1 éjszaka</t>
  </si>
  <si>
    <t>2 + 2 személyes komfortos faház 2 -5 éjszaka</t>
  </si>
  <si>
    <t xml:space="preserve">2 + 2 személyes komfortos faház 6. éjszakától </t>
  </si>
  <si>
    <t>Apartman (max. 5 fő) / nap</t>
  </si>
  <si>
    <t>4 személyes turistafaház / éjszaka</t>
  </si>
  <si>
    <t>6 személyes turistafaház / éjszaka</t>
  </si>
  <si>
    <t>Kemping árak</t>
  </si>
  <si>
    <t>Felnőtt napi díj:</t>
  </si>
  <si>
    <t>Gyermek, diák (18 éves korig), nyugdíjas</t>
  </si>
  <si>
    <t>Sátorhely</t>
  </si>
  <si>
    <t>Parkolójegy sátorral és/vagy személygépkocsival</t>
  </si>
  <si>
    <t>Lakóautó, -busz, lakókocsi+személygépkocsi</t>
  </si>
  <si>
    <t>Diák étkezés</t>
  </si>
  <si>
    <t>Felnőtt étkezés</t>
  </si>
  <si>
    <t>Elvitelre készült adagok (ételhordóban)</t>
  </si>
  <si>
    <t>3x-i étkezés (tízóra, ebéd, uzsonna)</t>
  </si>
  <si>
    <t>2x-i étkezés</t>
  </si>
  <si>
    <t>ebéd</t>
  </si>
  <si>
    <t>tízórai</t>
  </si>
  <si>
    <t>felnőtt ebéd</t>
  </si>
  <si>
    <t>felnőtt tízórai</t>
  </si>
  <si>
    <t>diák ebéd ételhordóban</t>
  </si>
  <si>
    <t>felnőtt ebéd ételhordóban</t>
  </si>
  <si>
    <t>2017. év (Ft)</t>
  </si>
  <si>
    <t>Iskolai étkezési térítési díjak</t>
  </si>
  <si>
    <r>
      <t xml:space="preserve">2017. év
</t>
    </r>
    <r>
      <rPr>
        <sz val="14"/>
        <color indexed="8"/>
        <rFont val="Calibri"/>
        <family val="2"/>
        <charset val="238"/>
      </rPr>
      <t>(Ft/fő/éj)</t>
    </r>
  </si>
  <si>
    <t>2017. év (Ft/fő/éj)</t>
  </si>
  <si>
    <t>2017. év
(Ft/óra)</t>
  </si>
  <si>
    <t>Tanterem bérlés (tárgyi adómentes tevékenység)</t>
  </si>
  <si>
    <t>2017. év  
(Ft/fő/óra)</t>
  </si>
  <si>
    <t>2017. év  
(Ft/óra)</t>
  </si>
  <si>
    <t>2017. év
(Ft)</t>
  </si>
  <si>
    <t>2017. év
(Ft/alkalom)</t>
  </si>
  <si>
    <t>A Tankerület üzemeltetésében lévő iskola, uszoda és tornaterem belépő- és térítési díjai</t>
  </si>
  <si>
    <t>Inert-, lom- és zöldhulladék lerakási díjai</t>
  </si>
  <si>
    <t>Hulladékudvar</t>
  </si>
  <si>
    <t>Inertbánya</t>
  </si>
  <si>
    <t>Háztartási mennyiségben elhelyezhető inert-, lom- és zöldhulladék lerakási díja</t>
  </si>
  <si>
    <t>A GAMESZ üzemeltetésében lévő iskolai konyha térítési díjai</t>
  </si>
  <si>
    <t>A GAMESZ üzemeltetésébentermálfürdő és szálláshely szolgáltatás díjai</t>
  </si>
  <si>
    <t>A GAMESZ üzemeltetésében lévő lakossági hulladékudvar és inertbánya díjai</t>
  </si>
  <si>
    <t>Inert hulladék - nagy mennyiségű - elhelyezési díja (a szerződésben meghatározott feltételekkel)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</si>
</sst>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_-* #,##0\ _F_t_-;\-* #,##0\ _F_t_-;_-* &quot;-&quot;??\ _F_t_-;_-@_-"/>
    <numFmt numFmtId="165" formatCode="_-* #,##0.0000\ _F_t_-;\-* #,##0.0000\ _F_t_-;_-* &quot;-&quot;??\ _F_t_-;_-@_-"/>
    <numFmt numFmtId="166" formatCode="_-* #,##0.0\ _F_t_-;\-* #,##0.0\ _F_t_-;_-* &quot;-&quot;??\ _F_t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i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</font>
    <font>
      <sz val="14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left"/>
    </xf>
    <xf numFmtId="164" fontId="4" fillId="0" borderId="6" xfId="1" applyNumberFormat="1" applyFont="1" applyBorder="1" applyAlignment="1">
      <alignment horizontal="center" vertical="center"/>
    </xf>
    <xf numFmtId="164" fontId="3" fillId="0" borderId="7" xfId="1" applyNumberFormat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0" fontId="3" fillId="0" borderId="0" xfId="0" applyFont="1"/>
    <xf numFmtId="2" fontId="3" fillId="0" borderId="0" xfId="0" applyNumberFormat="1" applyFont="1"/>
    <xf numFmtId="49" fontId="5" fillId="0" borderId="9" xfId="0" applyNumberFormat="1" applyFont="1" applyBorder="1" applyAlignment="1">
      <alignment horizontal="left"/>
    </xf>
    <xf numFmtId="164" fontId="5" fillId="0" borderId="10" xfId="1" applyNumberFormat="1" applyFont="1" applyBorder="1" applyAlignment="1">
      <alignment horizontal="center" vertical="center"/>
    </xf>
    <xf numFmtId="164" fontId="5" fillId="0" borderId="0" xfId="1" applyNumberFormat="1" applyFont="1" applyBorder="1" applyAlignment="1">
      <alignment horizontal="center" vertical="center"/>
    </xf>
    <xf numFmtId="164" fontId="5" fillId="0" borderId="11" xfId="1" applyNumberFormat="1" applyFont="1" applyBorder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49" fontId="5" fillId="0" borderId="9" xfId="0" applyNumberFormat="1" applyFont="1" applyBorder="1" applyAlignment="1">
      <alignment horizontal="left" vertical="center"/>
    </xf>
    <xf numFmtId="164" fontId="5" fillId="0" borderId="0" xfId="1" applyNumberFormat="1" applyFont="1" applyBorder="1" applyAlignment="1">
      <alignment horizontal="left" vertical="center"/>
    </xf>
    <xf numFmtId="164" fontId="5" fillId="0" borderId="11" xfId="1" applyNumberFormat="1" applyFont="1" applyBorder="1" applyAlignment="1">
      <alignment horizontal="left" vertical="center"/>
    </xf>
    <xf numFmtId="164" fontId="5" fillId="0" borderId="0" xfId="0" applyNumberFormat="1" applyFont="1"/>
    <xf numFmtId="49" fontId="5" fillId="0" borderId="5" xfId="0" applyNumberFormat="1" applyFont="1" applyBorder="1" applyAlignment="1">
      <alignment horizontal="left" vertical="center"/>
    </xf>
    <xf numFmtId="164" fontId="5" fillId="0" borderId="6" xfId="1" applyNumberFormat="1" applyFont="1" applyBorder="1" applyAlignment="1">
      <alignment horizontal="center" vertical="center"/>
    </xf>
    <xf numFmtId="164" fontId="5" fillId="0" borderId="7" xfId="1" applyNumberFormat="1" applyFont="1" applyBorder="1" applyAlignment="1">
      <alignment horizontal="left" vertical="center"/>
    </xf>
    <xf numFmtId="164" fontId="5" fillId="0" borderId="8" xfId="1" applyNumberFormat="1" applyFont="1" applyBorder="1" applyAlignment="1">
      <alignment horizontal="left" vertical="center"/>
    </xf>
    <xf numFmtId="49" fontId="2" fillId="0" borderId="9" xfId="0" applyNumberFormat="1" applyFont="1" applyBorder="1" applyAlignment="1">
      <alignment horizontal="left" vertical="center"/>
    </xf>
    <xf numFmtId="49" fontId="5" fillId="0" borderId="9" xfId="0" applyNumberFormat="1" applyFont="1" applyFill="1" applyBorder="1" applyAlignment="1">
      <alignment horizontal="left" vertical="center"/>
    </xf>
    <xf numFmtId="164" fontId="5" fillId="0" borderId="1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left" vertical="center"/>
    </xf>
    <xf numFmtId="164" fontId="5" fillId="0" borderId="11" xfId="1" applyNumberFormat="1" applyFont="1" applyFill="1" applyBorder="1" applyAlignment="1">
      <alignment horizontal="left" vertical="center"/>
    </xf>
    <xf numFmtId="164" fontId="5" fillId="0" borderId="0" xfId="0" applyNumberFormat="1" applyFont="1" applyFill="1"/>
    <xf numFmtId="2" fontId="5" fillId="0" borderId="0" xfId="0" applyNumberFormat="1" applyFont="1" applyFill="1"/>
    <xf numFmtId="0" fontId="5" fillId="0" borderId="0" xfId="0" applyFont="1" applyFill="1"/>
    <xf numFmtId="49" fontId="5" fillId="0" borderId="0" xfId="0" applyNumberFormat="1" applyFont="1" applyAlignment="1">
      <alignment horizontal="left"/>
    </xf>
    <xf numFmtId="0" fontId="6" fillId="0" borderId="0" xfId="0" applyFont="1"/>
    <xf numFmtId="164" fontId="5" fillId="0" borderId="0" xfId="1" applyNumberFormat="1" applyFont="1"/>
    <xf numFmtId="164" fontId="3" fillId="0" borderId="0" xfId="1" applyNumberFormat="1" applyFont="1"/>
    <xf numFmtId="2" fontId="2" fillId="0" borderId="0" xfId="0" applyNumberFormat="1" applyFont="1" applyBorder="1" applyAlignment="1">
      <alignment vertical="center"/>
    </xf>
    <xf numFmtId="165" fontId="2" fillId="0" borderId="0" xfId="1" applyNumberFormat="1" applyFont="1" applyAlignment="1">
      <alignment horizontal="center" vertical="center"/>
    </xf>
    <xf numFmtId="164" fontId="3" fillId="0" borderId="14" xfId="1" applyNumberFormat="1" applyFont="1" applyBorder="1" applyAlignment="1">
      <alignment horizontal="center" vertical="center"/>
    </xf>
    <xf numFmtId="2" fontId="3" fillId="0" borderId="0" xfId="0" applyNumberFormat="1" applyFont="1" applyBorder="1"/>
    <xf numFmtId="165" fontId="3" fillId="0" borderId="0" xfId="1" applyNumberFormat="1" applyFont="1"/>
    <xf numFmtId="49" fontId="3" fillId="0" borderId="9" xfId="0" applyNumberFormat="1" applyFont="1" applyBorder="1" applyAlignment="1">
      <alignment horizontal="left"/>
    </xf>
    <xf numFmtId="164" fontId="3" fillId="0" borderId="15" xfId="1" applyNumberFormat="1" applyFont="1" applyBorder="1" applyAlignment="1">
      <alignment horizontal="center" vertical="center"/>
    </xf>
    <xf numFmtId="164" fontId="3" fillId="0" borderId="11" xfId="1" applyNumberFormat="1" applyFont="1" applyBorder="1" applyAlignment="1">
      <alignment horizontal="center" vertical="center"/>
    </xf>
    <xf numFmtId="43" fontId="3" fillId="0" borderId="15" xfId="1" applyNumberFormat="1" applyFont="1" applyBorder="1" applyAlignment="1">
      <alignment horizontal="left" vertical="center"/>
    </xf>
    <xf numFmtId="164" fontId="3" fillId="0" borderId="11" xfId="1" applyNumberFormat="1" applyFont="1" applyBorder="1" applyAlignment="1">
      <alignment horizontal="left" vertical="center"/>
    </xf>
    <xf numFmtId="2" fontId="5" fillId="0" borderId="0" xfId="0" applyNumberFormat="1" applyFont="1" applyBorder="1" applyAlignment="1">
      <alignment vertical="center"/>
    </xf>
    <xf numFmtId="165" fontId="5" fillId="0" borderId="0" xfId="1" applyNumberFormat="1" applyFont="1"/>
    <xf numFmtId="43" fontId="3" fillId="0" borderId="10" xfId="1" applyNumberFormat="1" applyFont="1" applyBorder="1" applyAlignment="1">
      <alignment horizontal="left" vertical="center"/>
    </xf>
    <xf numFmtId="43" fontId="3" fillId="0" borderId="14" xfId="1" applyNumberFormat="1" applyFont="1" applyBorder="1" applyAlignment="1">
      <alignment horizontal="left" vertical="center"/>
    </xf>
    <xf numFmtId="164" fontId="3" fillId="0" borderId="8" xfId="1" applyNumberFormat="1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164" fontId="3" fillId="0" borderId="0" xfId="1" applyNumberFormat="1" applyFont="1" applyBorder="1" applyAlignment="1">
      <alignment horizontal="left" vertical="center"/>
    </xf>
    <xf numFmtId="164" fontId="3" fillId="0" borderId="6" xfId="1" applyNumberFormat="1" applyFont="1" applyBorder="1" applyAlignment="1">
      <alignment horizontal="center" vertical="center"/>
    </xf>
    <xf numFmtId="164" fontId="3" fillId="0" borderId="16" xfId="1" applyNumberFormat="1" applyFont="1" applyBorder="1" applyAlignment="1">
      <alignment horizontal="center" vertical="center"/>
    </xf>
    <xf numFmtId="164" fontId="3" fillId="0" borderId="17" xfId="1" applyNumberFormat="1" applyFont="1" applyBorder="1" applyAlignment="1">
      <alignment horizontal="left" vertical="center"/>
    </xf>
    <xf numFmtId="43" fontId="3" fillId="0" borderId="6" xfId="1" applyNumberFormat="1" applyFont="1" applyBorder="1" applyAlignment="1">
      <alignment horizontal="left" vertical="center"/>
    </xf>
    <xf numFmtId="164" fontId="3" fillId="0" borderId="16" xfId="1" applyNumberFormat="1" applyFont="1" applyBorder="1" applyAlignment="1">
      <alignment horizontal="left" vertical="center"/>
    </xf>
    <xf numFmtId="2" fontId="5" fillId="0" borderId="0" xfId="0" applyNumberFormat="1" applyFont="1" applyBorder="1"/>
    <xf numFmtId="49" fontId="5" fillId="0" borderId="18" xfId="0" applyNumberFormat="1" applyFont="1" applyBorder="1" applyAlignment="1">
      <alignment vertical="center"/>
    </xf>
    <xf numFmtId="164" fontId="3" fillId="0" borderId="19" xfId="1" applyNumberFormat="1" applyFont="1" applyBorder="1" applyAlignment="1">
      <alignment horizontal="center" vertical="center"/>
    </xf>
    <xf numFmtId="164" fontId="3" fillId="0" borderId="20" xfId="1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vertical="center"/>
    </xf>
    <xf numFmtId="164" fontId="3" fillId="0" borderId="15" xfId="1" applyNumberFormat="1" applyFont="1" applyBorder="1" applyAlignment="1">
      <alignment horizontal="left" vertical="center"/>
    </xf>
    <xf numFmtId="164" fontId="3" fillId="0" borderId="10" xfId="1" applyNumberFormat="1" applyFont="1" applyBorder="1" applyAlignment="1">
      <alignment horizontal="left" vertical="center"/>
    </xf>
    <xf numFmtId="164" fontId="3" fillId="0" borderId="14" xfId="1" applyNumberFormat="1" applyFont="1" applyBorder="1" applyAlignment="1">
      <alignment horizontal="left" vertical="center"/>
    </xf>
    <xf numFmtId="164" fontId="5" fillId="0" borderId="6" xfId="1" applyNumberFormat="1" applyFont="1" applyBorder="1" applyAlignment="1">
      <alignment horizontal="center" vertical="center"/>
    </xf>
    <xf numFmtId="164" fontId="5" fillId="0" borderId="7" xfId="1" applyNumberFormat="1" applyFont="1" applyBorder="1" applyAlignment="1">
      <alignment horizontal="center" vertical="center"/>
    </xf>
    <xf numFmtId="164" fontId="5" fillId="0" borderId="8" xfId="1" applyNumberFormat="1" applyFont="1" applyBorder="1" applyAlignment="1">
      <alignment horizontal="center" vertical="center"/>
    </xf>
    <xf numFmtId="164" fontId="5" fillId="0" borderId="10" xfId="1" applyNumberFormat="1" applyFont="1" applyBorder="1" applyAlignment="1">
      <alignment horizontal="center" vertical="center"/>
    </xf>
    <xf numFmtId="164" fontId="5" fillId="0" borderId="0" xfId="1" applyNumberFormat="1" applyFont="1" applyBorder="1" applyAlignment="1">
      <alignment horizontal="center" vertical="center"/>
    </xf>
    <xf numFmtId="164" fontId="5" fillId="0" borderId="1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left" vertical="center"/>
    </xf>
    <xf numFmtId="49" fontId="5" fillId="0" borderId="13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 wrapText="1"/>
    </xf>
    <xf numFmtId="166" fontId="3" fillId="0" borderId="0" xfId="1" applyNumberFormat="1" applyFont="1"/>
    <xf numFmtId="166" fontId="3" fillId="0" borderId="15" xfId="1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zoomScaleNormal="100" workbookViewId="0">
      <selection sqref="A1:D1"/>
    </sheetView>
  </sheetViews>
  <sheetFormatPr defaultRowHeight="15.75" x14ac:dyDescent="0.25"/>
  <cols>
    <col min="1" max="1" width="61.28515625" style="32" bestFit="1" customWidth="1"/>
    <col min="2" max="2" width="10.7109375" style="33" customWidth="1"/>
    <col min="3" max="3" width="11.5703125" style="34" bestFit="1" customWidth="1"/>
    <col min="4" max="4" width="11.5703125" style="35" customWidth="1"/>
    <col min="5" max="5" width="9.85546875" style="14" bestFit="1" customWidth="1"/>
    <col min="6" max="6" width="9.140625" style="14"/>
    <col min="7" max="7" width="9.85546875" style="14" bestFit="1" customWidth="1"/>
    <col min="8" max="8" width="9.140625" style="15"/>
    <col min="9" max="16384" width="9.140625" style="14"/>
  </cols>
  <sheetData>
    <row r="1" spans="1:8" ht="37.5" customHeight="1" x14ac:dyDescent="0.25">
      <c r="A1" s="87" t="s">
        <v>98</v>
      </c>
      <c r="B1" s="87"/>
      <c r="C1" s="87"/>
      <c r="D1" s="87"/>
    </row>
    <row r="2" spans="1:8" ht="16.5" thickBot="1" x14ac:dyDescent="0.3"/>
    <row r="3" spans="1:8" s="2" customFormat="1" ht="37.5" customHeight="1" x14ac:dyDescent="0.25">
      <c r="A3" s="1" t="s">
        <v>93</v>
      </c>
      <c r="B3" s="72" t="s">
        <v>92</v>
      </c>
      <c r="C3" s="73"/>
      <c r="D3" s="74"/>
      <c r="H3" s="3"/>
    </row>
    <row r="4" spans="1:8" s="8" customFormat="1" ht="16.5" customHeight="1" thickBot="1" x14ac:dyDescent="0.3">
      <c r="A4" s="4"/>
      <c r="B4" s="5" t="s">
        <v>1</v>
      </c>
      <c r="C4" s="6" t="s">
        <v>2</v>
      </c>
      <c r="D4" s="7" t="s">
        <v>3</v>
      </c>
      <c r="H4" s="9"/>
    </row>
    <row r="5" spans="1:8" x14ac:dyDescent="0.25">
      <c r="A5" s="16" t="s">
        <v>43</v>
      </c>
      <c r="B5" s="11">
        <v>1050</v>
      </c>
      <c r="C5" s="17">
        <v>0</v>
      </c>
      <c r="D5" s="18">
        <f>B5+C5</f>
        <v>1050</v>
      </c>
      <c r="E5" s="19"/>
      <c r="F5" s="19"/>
      <c r="G5" s="19"/>
    </row>
    <row r="6" spans="1:8" ht="16.5" thickBot="1" x14ac:dyDescent="0.3">
      <c r="A6" s="20" t="s">
        <v>44</v>
      </c>
      <c r="B6" s="21">
        <v>2100</v>
      </c>
      <c r="C6" s="22">
        <v>0</v>
      </c>
      <c r="D6" s="23">
        <f>B6+C6</f>
        <v>2100</v>
      </c>
      <c r="E6" s="19"/>
      <c r="F6" s="19"/>
      <c r="G6" s="19"/>
    </row>
    <row r="7" spans="1:8" s="2" customFormat="1" ht="37.5" customHeight="1" x14ac:dyDescent="0.25">
      <c r="A7" s="1" t="s">
        <v>0</v>
      </c>
      <c r="B7" s="72" t="s">
        <v>92</v>
      </c>
      <c r="C7" s="73"/>
      <c r="D7" s="74"/>
      <c r="H7" s="3"/>
    </row>
    <row r="8" spans="1:8" s="8" customFormat="1" ht="16.5" customHeight="1" thickBot="1" x14ac:dyDescent="0.3">
      <c r="A8" s="4"/>
      <c r="B8" s="5" t="s">
        <v>1</v>
      </c>
      <c r="C8" s="6" t="s">
        <v>2</v>
      </c>
      <c r="D8" s="7" t="s">
        <v>3</v>
      </c>
      <c r="H8" s="9"/>
    </row>
    <row r="9" spans="1:8" ht="15.75" customHeight="1" x14ac:dyDescent="0.25">
      <c r="A9" s="10" t="s">
        <v>4</v>
      </c>
      <c r="B9" s="11">
        <v>6700</v>
      </c>
      <c r="C9" s="12">
        <v>0</v>
      </c>
      <c r="D9" s="13">
        <f>B9+C9</f>
        <v>6700</v>
      </c>
    </row>
    <row r="10" spans="1:8" x14ac:dyDescent="0.25">
      <c r="A10" s="16" t="s">
        <v>5</v>
      </c>
      <c r="B10" s="11">
        <v>10000</v>
      </c>
      <c r="C10" s="17">
        <v>0</v>
      </c>
      <c r="D10" s="18">
        <f>B10+C10</f>
        <v>10000</v>
      </c>
    </row>
    <row r="11" spans="1:8" x14ac:dyDescent="0.25">
      <c r="A11" s="16" t="s">
        <v>6</v>
      </c>
      <c r="B11" s="11">
        <v>4300</v>
      </c>
      <c r="C11" s="17">
        <v>0</v>
      </c>
      <c r="D11" s="18">
        <f>B11+C11</f>
        <v>4300</v>
      </c>
      <c r="E11" s="19"/>
      <c r="F11" s="19"/>
      <c r="G11" s="19"/>
    </row>
    <row r="12" spans="1:8" x14ac:dyDescent="0.25">
      <c r="A12" s="16" t="s">
        <v>7</v>
      </c>
      <c r="B12" s="11">
        <v>7300</v>
      </c>
      <c r="C12" s="17">
        <v>0</v>
      </c>
      <c r="D12" s="18">
        <f t="shared" ref="D12:D22" si="0">B12+C12</f>
        <v>7300</v>
      </c>
      <c r="E12" s="19"/>
      <c r="F12" s="19"/>
      <c r="G12" s="19"/>
    </row>
    <row r="13" spans="1:8" x14ac:dyDescent="0.25">
      <c r="A13" s="16" t="s">
        <v>8</v>
      </c>
      <c r="B13" s="11">
        <v>11000</v>
      </c>
      <c r="C13" s="17">
        <v>0</v>
      </c>
      <c r="D13" s="18">
        <f t="shared" si="0"/>
        <v>11000</v>
      </c>
      <c r="E13" s="19"/>
      <c r="F13" s="19"/>
      <c r="G13" s="19"/>
    </row>
    <row r="14" spans="1:8" x14ac:dyDescent="0.25">
      <c r="A14" s="16" t="s">
        <v>9</v>
      </c>
      <c r="B14" s="11">
        <v>4600</v>
      </c>
      <c r="C14" s="17">
        <v>0</v>
      </c>
      <c r="D14" s="18">
        <f t="shared" si="0"/>
        <v>4600</v>
      </c>
      <c r="E14" s="19"/>
      <c r="F14" s="19"/>
      <c r="G14" s="19"/>
    </row>
    <row r="15" spans="1:8" x14ac:dyDescent="0.25">
      <c r="A15" s="10" t="s">
        <v>10</v>
      </c>
      <c r="B15" s="11">
        <v>9800</v>
      </c>
      <c r="C15" s="17">
        <v>0</v>
      </c>
      <c r="D15" s="18">
        <f t="shared" si="0"/>
        <v>9800</v>
      </c>
      <c r="E15" s="19"/>
      <c r="F15" s="19"/>
      <c r="G15" s="19"/>
    </row>
    <row r="16" spans="1:8" x14ac:dyDescent="0.25">
      <c r="A16" s="16" t="s">
        <v>11</v>
      </c>
      <c r="B16" s="11">
        <v>20700</v>
      </c>
      <c r="C16" s="17">
        <v>0</v>
      </c>
      <c r="D16" s="18">
        <f t="shared" si="0"/>
        <v>20700</v>
      </c>
      <c r="E16" s="19"/>
      <c r="F16" s="19"/>
      <c r="G16" s="19"/>
    </row>
    <row r="17" spans="1:8" x14ac:dyDescent="0.25">
      <c r="A17" s="16" t="s">
        <v>12</v>
      </c>
      <c r="B17" s="11">
        <v>3400</v>
      </c>
      <c r="C17" s="17">
        <v>0</v>
      </c>
      <c r="D17" s="18">
        <f t="shared" si="0"/>
        <v>3400</v>
      </c>
      <c r="E17" s="19"/>
      <c r="F17" s="19"/>
      <c r="G17" s="19"/>
    </row>
    <row r="18" spans="1:8" x14ac:dyDescent="0.25">
      <c r="A18" s="10" t="s">
        <v>13</v>
      </c>
      <c r="B18" s="11">
        <v>3700</v>
      </c>
      <c r="C18" s="12">
        <v>0</v>
      </c>
      <c r="D18" s="18">
        <f t="shared" si="0"/>
        <v>3700</v>
      </c>
      <c r="E18" s="19"/>
    </row>
    <row r="19" spans="1:8" x14ac:dyDescent="0.25">
      <c r="A19" s="16" t="s">
        <v>14</v>
      </c>
      <c r="B19" s="11">
        <v>4100</v>
      </c>
      <c r="C19" s="17">
        <v>0</v>
      </c>
      <c r="D19" s="18">
        <f t="shared" si="0"/>
        <v>4100</v>
      </c>
      <c r="E19" s="19"/>
      <c r="F19" s="19"/>
      <c r="G19" s="19"/>
    </row>
    <row r="20" spans="1:8" x14ac:dyDescent="0.25">
      <c r="A20" s="16" t="s">
        <v>15</v>
      </c>
      <c r="B20" s="11">
        <v>3000</v>
      </c>
      <c r="C20" s="12">
        <v>0</v>
      </c>
      <c r="D20" s="18">
        <f t="shared" si="0"/>
        <v>3000</v>
      </c>
      <c r="E20" s="19"/>
      <c r="F20" s="19"/>
      <c r="G20" s="19"/>
    </row>
    <row r="21" spans="1:8" x14ac:dyDescent="0.25">
      <c r="A21" s="16" t="s">
        <v>16</v>
      </c>
      <c r="B21" s="11">
        <v>2100</v>
      </c>
      <c r="C21" s="17">
        <v>0</v>
      </c>
      <c r="D21" s="18">
        <f t="shared" si="0"/>
        <v>2100</v>
      </c>
      <c r="E21" s="19"/>
      <c r="F21" s="19"/>
      <c r="G21" s="19"/>
    </row>
    <row r="22" spans="1:8" ht="16.5" thickBot="1" x14ac:dyDescent="0.3">
      <c r="A22" s="16" t="s">
        <v>17</v>
      </c>
      <c r="B22" s="11">
        <v>2500</v>
      </c>
      <c r="C22" s="17">
        <v>0</v>
      </c>
      <c r="D22" s="18">
        <f t="shared" si="0"/>
        <v>2500</v>
      </c>
      <c r="E22" s="19"/>
      <c r="F22" s="19"/>
      <c r="G22" s="19"/>
    </row>
    <row r="23" spans="1:8" s="2" customFormat="1" ht="37.5" customHeight="1" x14ac:dyDescent="0.25">
      <c r="A23" s="1" t="s">
        <v>18</v>
      </c>
      <c r="B23" s="72" t="s">
        <v>94</v>
      </c>
      <c r="C23" s="75"/>
      <c r="D23" s="76"/>
      <c r="H23" s="3"/>
    </row>
    <row r="24" spans="1:8" s="8" customFormat="1" ht="16.5" customHeight="1" thickBot="1" x14ac:dyDescent="0.3">
      <c r="A24" s="4"/>
      <c r="B24" s="5" t="s">
        <v>1</v>
      </c>
      <c r="C24" s="6" t="s">
        <v>2</v>
      </c>
      <c r="D24" s="7" t="s">
        <v>3</v>
      </c>
      <c r="H24" s="9"/>
    </row>
    <row r="25" spans="1:8" x14ac:dyDescent="0.25">
      <c r="A25" s="16" t="s">
        <v>19</v>
      </c>
      <c r="B25" s="11">
        <f>D25/1.27</f>
        <v>291.33858267716533</v>
      </c>
      <c r="C25" s="17">
        <f>B25*0.27</f>
        <v>78.661417322834652</v>
      </c>
      <c r="D25" s="18">
        <v>370</v>
      </c>
      <c r="E25" s="19"/>
      <c r="F25" s="19"/>
      <c r="G25" s="19"/>
    </row>
    <row r="26" spans="1:8" ht="16.5" thickBot="1" x14ac:dyDescent="0.3">
      <c r="A26" s="16" t="s">
        <v>20</v>
      </c>
      <c r="B26" s="11">
        <f>D26/1.27</f>
        <v>291.33858267716533</v>
      </c>
      <c r="C26" s="17">
        <f>B26*0.27</f>
        <v>78.661417322834652</v>
      </c>
      <c r="D26" s="18">
        <v>370</v>
      </c>
      <c r="E26" s="19"/>
      <c r="F26" s="19"/>
      <c r="G26" s="19"/>
    </row>
    <row r="27" spans="1:8" s="2" customFormat="1" ht="37.5" customHeight="1" x14ac:dyDescent="0.25">
      <c r="A27" s="1" t="s">
        <v>21</v>
      </c>
      <c r="B27" s="72" t="s">
        <v>95</v>
      </c>
      <c r="C27" s="75"/>
      <c r="D27" s="76"/>
      <c r="H27" s="3"/>
    </row>
    <row r="28" spans="1:8" s="8" customFormat="1" ht="16.5" customHeight="1" thickBot="1" x14ac:dyDescent="0.3">
      <c r="A28" s="4"/>
      <c r="B28" s="5" t="s">
        <v>1</v>
      </c>
      <c r="C28" s="6" t="s">
        <v>2</v>
      </c>
      <c r="D28" s="7" t="s">
        <v>3</v>
      </c>
      <c r="H28" s="9"/>
    </row>
    <row r="29" spans="1:8" x14ac:dyDescent="0.25">
      <c r="A29" s="16" t="s">
        <v>22</v>
      </c>
      <c r="B29" s="11">
        <f t="shared" ref="B29:B34" si="1">D29</f>
        <v>5000</v>
      </c>
      <c r="C29" s="17">
        <v>0</v>
      </c>
      <c r="D29" s="18">
        <v>5000</v>
      </c>
      <c r="E29" s="19"/>
      <c r="F29" s="19"/>
      <c r="G29" s="19"/>
    </row>
    <row r="30" spans="1:8" x14ac:dyDescent="0.25">
      <c r="A30" s="16" t="s">
        <v>23</v>
      </c>
      <c r="B30" s="11">
        <f t="shared" si="1"/>
        <v>8000</v>
      </c>
      <c r="C30" s="17">
        <v>0</v>
      </c>
      <c r="D30" s="18">
        <v>8000</v>
      </c>
      <c r="E30" s="19"/>
      <c r="F30" s="19"/>
      <c r="G30" s="19"/>
    </row>
    <row r="31" spans="1:8" x14ac:dyDescent="0.25">
      <c r="A31" s="16" t="s">
        <v>24</v>
      </c>
      <c r="B31" s="11">
        <f t="shared" si="1"/>
        <v>6500</v>
      </c>
      <c r="C31" s="17">
        <v>0</v>
      </c>
      <c r="D31" s="18">
        <v>6500</v>
      </c>
      <c r="E31" s="19"/>
      <c r="F31" s="19"/>
      <c r="G31" s="19"/>
    </row>
    <row r="32" spans="1:8" x14ac:dyDescent="0.25">
      <c r="A32" s="16" t="s">
        <v>25</v>
      </c>
      <c r="B32" s="11">
        <f t="shared" si="1"/>
        <v>26000</v>
      </c>
      <c r="C32" s="17">
        <v>0</v>
      </c>
      <c r="D32" s="18">
        <v>26000</v>
      </c>
      <c r="E32" s="19"/>
      <c r="F32" s="19"/>
      <c r="G32" s="19"/>
    </row>
    <row r="33" spans="1:8" x14ac:dyDescent="0.25">
      <c r="A33" s="16" t="s">
        <v>26</v>
      </c>
      <c r="B33" s="11">
        <f t="shared" si="1"/>
        <v>39500</v>
      </c>
      <c r="C33" s="17">
        <v>0</v>
      </c>
      <c r="D33" s="18">
        <v>39500</v>
      </c>
      <c r="E33" s="19"/>
      <c r="F33" s="19"/>
      <c r="G33" s="19"/>
    </row>
    <row r="34" spans="1:8" ht="16.5" thickBot="1" x14ac:dyDescent="0.3">
      <c r="A34" s="20" t="s">
        <v>27</v>
      </c>
      <c r="B34" s="21">
        <f t="shared" si="1"/>
        <v>32200</v>
      </c>
      <c r="C34" s="22">
        <v>0</v>
      </c>
      <c r="D34" s="23">
        <v>32200</v>
      </c>
      <c r="E34" s="19"/>
      <c r="F34" s="19"/>
      <c r="G34" s="19"/>
    </row>
    <row r="35" spans="1:8" s="2" customFormat="1" ht="37.5" customHeight="1" x14ac:dyDescent="0.25">
      <c r="A35" s="1" t="s">
        <v>28</v>
      </c>
      <c r="B35" s="72" t="s">
        <v>96</v>
      </c>
      <c r="C35" s="75"/>
      <c r="D35" s="76"/>
      <c r="H35" s="3"/>
    </row>
    <row r="36" spans="1:8" s="8" customFormat="1" ht="16.5" customHeight="1" thickBot="1" x14ac:dyDescent="0.3">
      <c r="A36" s="4"/>
      <c r="B36" s="5" t="s">
        <v>1</v>
      </c>
      <c r="C36" s="6" t="s">
        <v>2</v>
      </c>
      <c r="D36" s="7" t="s">
        <v>3</v>
      </c>
      <c r="H36" s="9"/>
    </row>
    <row r="37" spans="1:8" x14ac:dyDescent="0.25">
      <c r="A37" s="16" t="s">
        <v>29</v>
      </c>
      <c r="B37" s="11">
        <f>D37/1.27</f>
        <v>6299.212598425197</v>
      </c>
      <c r="C37" s="17">
        <f>B37*0.27</f>
        <v>1700.7874015748032</v>
      </c>
      <c r="D37" s="18">
        <v>8000</v>
      </c>
      <c r="E37" s="19"/>
      <c r="F37" s="19"/>
      <c r="G37" s="19"/>
    </row>
    <row r="38" spans="1:8" ht="16.5" thickBot="1" x14ac:dyDescent="0.3">
      <c r="A38" s="20" t="s">
        <v>30</v>
      </c>
      <c r="B38" s="21">
        <f>D38/1.27</f>
        <v>3937.0078740157478</v>
      </c>
      <c r="C38" s="22">
        <f>B38*0.27</f>
        <v>1062.992125984252</v>
      </c>
      <c r="D38" s="23">
        <v>5000</v>
      </c>
      <c r="E38" s="19"/>
      <c r="F38" s="19"/>
      <c r="G38" s="19"/>
    </row>
    <row r="39" spans="1:8" s="2" customFormat="1" ht="37.5" customHeight="1" x14ac:dyDescent="0.25">
      <c r="A39" s="24" t="s">
        <v>31</v>
      </c>
      <c r="B39" s="77" t="s">
        <v>97</v>
      </c>
      <c r="C39" s="78"/>
      <c r="D39" s="79"/>
      <c r="H39" s="3"/>
    </row>
    <row r="40" spans="1:8" s="8" customFormat="1" ht="16.5" customHeight="1" thickBot="1" x14ac:dyDescent="0.3">
      <c r="A40" s="4"/>
      <c r="B40" s="5" t="s">
        <v>1</v>
      </c>
      <c r="C40" s="6" t="s">
        <v>2</v>
      </c>
      <c r="D40" s="7" t="s">
        <v>3</v>
      </c>
      <c r="H40" s="9"/>
    </row>
    <row r="41" spans="1:8" ht="15.75" customHeight="1" x14ac:dyDescent="0.25">
      <c r="A41" s="16" t="s">
        <v>32</v>
      </c>
      <c r="B41" s="11">
        <f t="shared" ref="B41:B49" si="2">D41/1.27</f>
        <v>629.9212598425197</v>
      </c>
      <c r="C41" s="17">
        <f t="shared" ref="C41:C49" si="3">B41*0.27</f>
        <v>170.07874015748033</v>
      </c>
      <c r="D41" s="18">
        <v>800</v>
      </c>
      <c r="E41" s="19"/>
      <c r="F41" s="19"/>
      <c r="G41" s="19"/>
    </row>
    <row r="42" spans="1:8" x14ac:dyDescent="0.25">
      <c r="A42" s="16" t="s">
        <v>33</v>
      </c>
      <c r="B42" s="11">
        <f t="shared" si="2"/>
        <v>393.70078740157481</v>
      </c>
      <c r="C42" s="17">
        <f t="shared" si="3"/>
        <v>106.2992125984252</v>
      </c>
      <c r="D42" s="18">
        <v>500</v>
      </c>
      <c r="E42" s="19"/>
      <c r="F42" s="19"/>
      <c r="G42" s="19"/>
    </row>
    <row r="43" spans="1:8" x14ac:dyDescent="0.25">
      <c r="A43" s="16" t="s">
        <v>34</v>
      </c>
      <c r="B43" s="11">
        <f t="shared" si="2"/>
        <v>1023.6220472440945</v>
      </c>
      <c r="C43" s="17">
        <f t="shared" si="3"/>
        <v>276.37795275590554</v>
      </c>
      <c r="D43" s="18">
        <v>1300</v>
      </c>
      <c r="E43" s="19"/>
      <c r="F43" s="19"/>
      <c r="G43" s="19"/>
    </row>
    <row r="44" spans="1:8" x14ac:dyDescent="0.25">
      <c r="A44" s="16" t="s">
        <v>35</v>
      </c>
      <c r="B44" s="11">
        <f t="shared" si="2"/>
        <v>748.03149606299212</v>
      </c>
      <c r="C44" s="17">
        <f t="shared" si="3"/>
        <v>201.96850393700788</v>
      </c>
      <c r="D44" s="18">
        <v>950</v>
      </c>
      <c r="E44" s="19"/>
      <c r="F44" s="19"/>
      <c r="G44" s="19"/>
    </row>
    <row r="45" spans="1:8" x14ac:dyDescent="0.25">
      <c r="A45" s="16" t="s">
        <v>36</v>
      </c>
      <c r="B45" s="11">
        <f t="shared" si="2"/>
        <v>472.44094488188978</v>
      </c>
      <c r="C45" s="17">
        <f t="shared" si="3"/>
        <v>127.55905511811025</v>
      </c>
      <c r="D45" s="18">
        <v>600</v>
      </c>
      <c r="E45" s="19"/>
      <c r="F45" s="19"/>
      <c r="G45" s="19"/>
    </row>
    <row r="46" spans="1:8" s="31" customFormat="1" x14ac:dyDescent="0.25">
      <c r="A46" s="25" t="s">
        <v>37</v>
      </c>
      <c r="B46" s="26">
        <f t="shared" si="2"/>
        <v>236.22047244094489</v>
      </c>
      <c r="C46" s="27">
        <f t="shared" si="3"/>
        <v>63.779527559055126</v>
      </c>
      <c r="D46" s="28">
        <v>300</v>
      </c>
      <c r="E46" s="29"/>
      <c r="F46" s="29"/>
      <c r="G46" s="29"/>
      <c r="H46" s="30"/>
    </row>
    <row r="47" spans="1:8" x14ac:dyDescent="0.25">
      <c r="A47" s="16" t="s">
        <v>38</v>
      </c>
      <c r="B47" s="11">
        <f t="shared" si="2"/>
        <v>275.59055118110234</v>
      </c>
      <c r="C47" s="17">
        <f t="shared" si="3"/>
        <v>74.409448818897644</v>
      </c>
      <c r="D47" s="18">
        <v>350</v>
      </c>
      <c r="E47" s="19"/>
      <c r="F47" s="19"/>
      <c r="G47" s="19"/>
    </row>
    <row r="48" spans="1:8" x14ac:dyDescent="0.25">
      <c r="A48" s="16" t="s">
        <v>39</v>
      </c>
      <c r="B48" s="69" t="s">
        <v>42</v>
      </c>
      <c r="C48" s="70"/>
      <c r="D48" s="71"/>
      <c r="E48" s="19"/>
      <c r="F48" s="19"/>
      <c r="G48" s="19"/>
    </row>
    <row r="49" spans="1:7" x14ac:dyDescent="0.25">
      <c r="A49" s="16" t="s">
        <v>40</v>
      </c>
      <c r="B49" s="11">
        <f t="shared" si="2"/>
        <v>519.6850393700787</v>
      </c>
      <c r="C49" s="17">
        <f t="shared" si="3"/>
        <v>140.31496062992125</v>
      </c>
      <c r="D49" s="18">
        <v>660</v>
      </c>
      <c r="E49" s="19"/>
      <c r="F49" s="19"/>
      <c r="G49" s="19"/>
    </row>
    <row r="50" spans="1:7" ht="16.5" thickBot="1" x14ac:dyDescent="0.3">
      <c r="A50" s="20" t="s">
        <v>41</v>
      </c>
      <c r="B50" s="66" t="s">
        <v>42</v>
      </c>
      <c r="C50" s="67"/>
      <c r="D50" s="68"/>
      <c r="E50" s="19"/>
      <c r="F50" s="19"/>
      <c r="G50" s="19"/>
    </row>
  </sheetData>
  <mergeCells count="9">
    <mergeCell ref="B3:D3"/>
    <mergeCell ref="A1:D1"/>
    <mergeCell ref="B50:D50"/>
    <mergeCell ref="B48:D48"/>
    <mergeCell ref="B7:D7"/>
    <mergeCell ref="B23:D23"/>
    <mergeCell ref="B27:D27"/>
    <mergeCell ref="B35:D35"/>
    <mergeCell ref="B39:D3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9" orientation="portrait" r:id="rId1"/>
  <headerFooter>
    <oddFooter>&amp;LGAMESZ Veresegyház&amp;RKészült: 2016. november 18.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zoomScaleNormal="100" workbookViewId="0">
      <selection activeCell="A2" sqref="A2"/>
    </sheetView>
  </sheetViews>
  <sheetFormatPr defaultRowHeight="15.75" x14ac:dyDescent="0.25"/>
  <cols>
    <col min="1" max="1" width="49.5703125" style="32" bestFit="1" customWidth="1"/>
    <col min="2" max="4" width="17.85546875" style="35" customWidth="1"/>
    <col min="5" max="5" width="10.7109375" style="15" customWidth="1"/>
    <col min="6" max="6" width="17.5703125" style="47" bestFit="1" customWidth="1"/>
    <col min="7" max="16384" width="9.140625" style="14"/>
  </cols>
  <sheetData>
    <row r="1" spans="1:6" ht="18.75" x14ac:dyDescent="0.25">
      <c r="A1" s="87" t="s">
        <v>104</v>
      </c>
      <c r="B1" s="87"/>
      <c r="C1" s="87"/>
      <c r="D1" s="87"/>
    </row>
    <row r="2" spans="1:6" ht="16.5" thickBot="1" x14ac:dyDescent="0.3"/>
    <row r="3" spans="1:6" s="2" customFormat="1" ht="37.5" customHeight="1" x14ac:dyDescent="0.25">
      <c r="A3" s="80" t="s">
        <v>45</v>
      </c>
      <c r="B3" s="82" t="s">
        <v>88</v>
      </c>
      <c r="C3" s="73"/>
      <c r="D3" s="74"/>
      <c r="E3" s="36"/>
      <c r="F3" s="37"/>
    </row>
    <row r="4" spans="1:6" s="8" customFormat="1" ht="16.5" customHeight="1" thickBot="1" x14ac:dyDescent="0.3">
      <c r="A4" s="81"/>
      <c r="B4" s="38" t="s">
        <v>1</v>
      </c>
      <c r="C4" s="38" t="s">
        <v>46</v>
      </c>
      <c r="D4" s="7" t="s">
        <v>3</v>
      </c>
      <c r="E4" s="39"/>
      <c r="F4" s="40"/>
    </row>
    <row r="5" spans="1:6" s="8" customFormat="1" x14ac:dyDescent="0.25">
      <c r="A5" s="41" t="s">
        <v>47</v>
      </c>
      <c r="B5" s="42"/>
      <c r="C5" s="42"/>
      <c r="D5" s="43"/>
      <c r="E5" s="39"/>
      <c r="F5" s="40"/>
    </row>
    <row r="6" spans="1:6" x14ac:dyDescent="0.25">
      <c r="A6" s="16" t="s">
        <v>48</v>
      </c>
      <c r="B6" s="44">
        <v>787.41</v>
      </c>
      <c r="C6" s="44">
        <f>+B6*0.27</f>
        <v>212.60070000000002</v>
      </c>
      <c r="D6" s="45">
        <v>1000</v>
      </c>
      <c r="E6" s="46"/>
    </row>
    <row r="7" spans="1:6" x14ac:dyDescent="0.25">
      <c r="A7" s="16" t="s">
        <v>49</v>
      </c>
      <c r="B7" s="44">
        <v>551.19000000000005</v>
      </c>
      <c r="C7" s="44">
        <f t="shared" ref="C7:C15" si="0">+B7*0.27</f>
        <v>148.82130000000004</v>
      </c>
      <c r="D7" s="45">
        <v>700</v>
      </c>
      <c r="E7" s="46"/>
    </row>
    <row r="8" spans="1:6" x14ac:dyDescent="0.25">
      <c r="A8" s="16" t="s">
        <v>50</v>
      </c>
      <c r="B8" s="44">
        <v>78.75</v>
      </c>
      <c r="C8" s="44">
        <f t="shared" si="0"/>
        <v>21.262500000000003</v>
      </c>
      <c r="D8" s="45">
        <v>100</v>
      </c>
      <c r="E8" s="46"/>
    </row>
    <row r="9" spans="1:6" x14ac:dyDescent="0.25">
      <c r="A9" s="16" t="s">
        <v>51</v>
      </c>
      <c r="B9" s="48">
        <v>393.7</v>
      </c>
      <c r="C9" s="44">
        <f>+B9*0.27</f>
        <v>106.29900000000001</v>
      </c>
      <c r="D9" s="45">
        <v>500</v>
      </c>
      <c r="E9" s="46"/>
    </row>
    <row r="10" spans="1:6" s="8" customFormat="1" x14ac:dyDescent="0.25">
      <c r="A10" s="41" t="s">
        <v>52</v>
      </c>
      <c r="B10" s="44"/>
      <c r="C10" s="44"/>
      <c r="D10" s="45"/>
      <c r="E10" s="46"/>
      <c r="F10" s="47"/>
    </row>
    <row r="11" spans="1:6" x14ac:dyDescent="0.25">
      <c r="A11" s="16" t="s">
        <v>53</v>
      </c>
      <c r="B11" s="44">
        <v>7874.02</v>
      </c>
      <c r="C11" s="44">
        <f t="shared" si="0"/>
        <v>2125.9854000000005</v>
      </c>
      <c r="D11" s="45">
        <v>10000</v>
      </c>
      <c r="E11" s="46"/>
    </row>
    <row r="12" spans="1:6" x14ac:dyDescent="0.25">
      <c r="A12" s="16" t="s">
        <v>54</v>
      </c>
      <c r="B12" s="44">
        <v>5511.82</v>
      </c>
      <c r="C12" s="44">
        <f t="shared" si="0"/>
        <v>1488.1913999999999</v>
      </c>
      <c r="D12" s="45">
        <v>7000</v>
      </c>
      <c r="E12" s="46"/>
    </row>
    <row r="13" spans="1:6" s="8" customFormat="1" x14ac:dyDescent="0.25">
      <c r="A13" s="41" t="s">
        <v>55</v>
      </c>
      <c r="B13" s="44"/>
      <c r="C13" s="44"/>
      <c r="D13" s="45"/>
      <c r="E13" s="46"/>
      <c r="F13" s="47"/>
    </row>
    <row r="14" spans="1:6" x14ac:dyDescent="0.25">
      <c r="A14" s="16" t="s">
        <v>56</v>
      </c>
      <c r="B14" s="44">
        <v>1141.74</v>
      </c>
      <c r="C14" s="44">
        <f t="shared" si="0"/>
        <v>308.26980000000003</v>
      </c>
      <c r="D14" s="45">
        <v>1450</v>
      </c>
      <c r="E14" s="46"/>
    </row>
    <row r="15" spans="1:6" x14ac:dyDescent="0.25">
      <c r="A15" s="16" t="s">
        <v>57</v>
      </c>
      <c r="B15" s="44">
        <v>944.88</v>
      </c>
      <c r="C15" s="44">
        <f t="shared" si="0"/>
        <v>255.11760000000001</v>
      </c>
      <c r="D15" s="45">
        <v>1200</v>
      </c>
      <c r="E15" s="46"/>
    </row>
    <row r="16" spans="1:6" ht="16.5" thickBot="1" x14ac:dyDescent="0.3">
      <c r="A16" s="20" t="s">
        <v>58</v>
      </c>
      <c r="B16" s="49">
        <v>551.17999999999995</v>
      </c>
      <c r="C16" s="49">
        <f>+B16*0.27</f>
        <v>148.8186</v>
      </c>
      <c r="D16" s="50">
        <v>700</v>
      </c>
      <c r="E16" s="46"/>
    </row>
    <row r="17" spans="1:6" x14ac:dyDescent="0.25">
      <c r="A17" s="51"/>
      <c r="B17" s="52"/>
      <c r="C17" s="52"/>
      <c r="D17" s="52"/>
      <c r="E17" s="46"/>
    </row>
    <row r="18" spans="1:6" x14ac:dyDescent="0.25">
      <c r="A18" s="51"/>
      <c r="B18" s="52"/>
      <c r="C18" s="52"/>
      <c r="D18" s="52"/>
      <c r="E18" s="46"/>
    </row>
    <row r="19" spans="1:6" ht="16.5" thickBot="1" x14ac:dyDescent="0.3">
      <c r="A19" s="51"/>
      <c r="B19" s="52"/>
      <c r="C19" s="52"/>
      <c r="D19" s="52"/>
      <c r="E19" s="46"/>
    </row>
    <row r="20" spans="1:6" s="2" customFormat="1" ht="37.5" customHeight="1" x14ac:dyDescent="0.25">
      <c r="A20" s="83" t="s">
        <v>59</v>
      </c>
      <c r="B20" s="72" t="s">
        <v>90</v>
      </c>
      <c r="C20" s="73"/>
      <c r="D20" s="74"/>
      <c r="E20" s="36"/>
      <c r="F20" s="47"/>
    </row>
    <row r="21" spans="1:6" s="8" customFormat="1" ht="16.5" customHeight="1" thickBot="1" x14ac:dyDescent="0.3">
      <c r="A21" s="84"/>
      <c r="B21" s="38" t="s">
        <v>1</v>
      </c>
      <c r="C21" s="53" t="s">
        <v>60</v>
      </c>
      <c r="D21" s="54" t="s">
        <v>3</v>
      </c>
      <c r="E21" s="39"/>
      <c r="F21" s="40"/>
    </row>
    <row r="22" spans="1:6" x14ac:dyDescent="0.25">
      <c r="A22" s="16" t="s">
        <v>61</v>
      </c>
      <c r="B22" s="44">
        <v>4406.79</v>
      </c>
      <c r="C22" s="48">
        <f>+B22*0.18</f>
        <v>793.22219999999993</v>
      </c>
      <c r="D22" s="55">
        <v>5200</v>
      </c>
      <c r="E22" s="46" t="s">
        <v>62</v>
      </c>
    </row>
    <row r="23" spans="1:6" x14ac:dyDescent="0.25">
      <c r="A23" s="16" t="s">
        <v>63</v>
      </c>
      <c r="B23" s="44">
        <v>4152.5600000000004</v>
      </c>
      <c r="C23" s="48">
        <f t="shared" ref="C23:C33" si="1">+B23*0.18</f>
        <v>747.46080000000006</v>
      </c>
      <c r="D23" s="55">
        <v>4900</v>
      </c>
      <c r="E23" s="46" t="s">
        <v>62</v>
      </c>
    </row>
    <row r="24" spans="1:6" x14ac:dyDescent="0.25">
      <c r="A24" s="16" t="s">
        <v>64</v>
      </c>
      <c r="B24" s="44">
        <v>3813.56</v>
      </c>
      <c r="C24" s="48">
        <f t="shared" si="1"/>
        <v>686.44079999999997</v>
      </c>
      <c r="D24" s="55">
        <v>4500</v>
      </c>
      <c r="E24" s="46" t="s">
        <v>62</v>
      </c>
    </row>
    <row r="25" spans="1:6" x14ac:dyDescent="0.25">
      <c r="A25" s="16"/>
      <c r="B25" s="44"/>
      <c r="C25" s="48"/>
      <c r="D25" s="55"/>
      <c r="E25" s="46"/>
    </row>
    <row r="26" spans="1:6" x14ac:dyDescent="0.25">
      <c r="A26" s="16" t="s">
        <v>65</v>
      </c>
      <c r="B26" s="44">
        <v>5254.24</v>
      </c>
      <c r="C26" s="48">
        <f t="shared" si="1"/>
        <v>945.76319999999987</v>
      </c>
      <c r="D26" s="55">
        <v>6200</v>
      </c>
      <c r="E26" s="46" t="s">
        <v>62</v>
      </c>
    </row>
    <row r="27" spans="1:6" x14ac:dyDescent="0.25">
      <c r="A27" s="16" t="s">
        <v>66</v>
      </c>
      <c r="B27" s="44">
        <v>5000</v>
      </c>
      <c r="C27" s="48">
        <f t="shared" si="1"/>
        <v>900</v>
      </c>
      <c r="D27" s="55">
        <v>5900</v>
      </c>
      <c r="E27" s="46" t="s">
        <v>62</v>
      </c>
    </row>
    <row r="28" spans="1:6" x14ac:dyDescent="0.25">
      <c r="A28" s="16" t="s">
        <v>67</v>
      </c>
      <c r="B28" s="44">
        <v>4661.0200000000004</v>
      </c>
      <c r="C28" s="48">
        <f t="shared" si="1"/>
        <v>838.98360000000002</v>
      </c>
      <c r="D28" s="55">
        <v>5500</v>
      </c>
      <c r="E28" s="46" t="s">
        <v>62</v>
      </c>
    </row>
    <row r="29" spans="1:6" x14ac:dyDescent="0.25">
      <c r="A29" s="16"/>
      <c r="B29" s="44"/>
      <c r="C29" s="48"/>
      <c r="D29" s="55"/>
      <c r="E29" s="46"/>
    </row>
    <row r="30" spans="1:6" x14ac:dyDescent="0.25">
      <c r="A30" s="16" t="s">
        <v>68</v>
      </c>
      <c r="B30" s="44">
        <v>8050.85</v>
      </c>
      <c r="C30" s="48">
        <f t="shared" si="1"/>
        <v>1449.153</v>
      </c>
      <c r="D30" s="55">
        <v>9500</v>
      </c>
      <c r="E30" s="46" t="s">
        <v>62</v>
      </c>
    </row>
    <row r="31" spans="1:6" x14ac:dyDescent="0.25">
      <c r="A31" s="16"/>
      <c r="B31" s="44"/>
      <c r="C31" s="48"/>
      <c r="D31" s="55"/>
      <c r="E31" s="46"/>
    </row>
    <row r="32" spans="1:6" x14ac:dyDescent="0.25">
      <c r="A32" s="16" t="s">
        <v>69</v>
      </c>
      <c r="B32" s="44">
        <v>3898.31</v>
      </c>
      <c r="C32" s="48">
        <f t="shared" si="1"/>
        <v>701.69579999999996</v>
      </c>
      <c r="D32" s="55">
        <v>4600</v>
      </c>
      <c r="E32" s="46" t="s">
        <v>62</v>
      </c>
    </row>
    <row r="33" spans="1:6" ht="16.5" thickBot="1" x14ac:dyDescent="0.3">
      <c r="A33" s="20" t="s">
        <v>70</v>
      </c>
      <c r="B33" s="49">
        <v>5847.46</v>
      </c>
      <c r="C33" s="56">
        <f t="shared" si="1"/>
        <v>1052.5427999999999</v>
      </c>
      <c r="D33" s="57">
        <v>6900</v>
      </c>
      <c r="E33" s="46" t="s">
        <v>62</v>
      </c>
    </row>
    <row r="34" spans="1:6" ht="16.5" thickBot="1" x14ac:dyDescent="0.3">
      <c r="A34" s="85" t="s">
        <v>51</v>
      </c>
      <c r="B34" s="38" t="s">
        <v>1</v>
      </c>
      <c r="C34" s="53" t="s">
        <v>46</v>
      </c>
      <c r="D34" s="54" t="s">
        <v>3</v>
      </c>
      <c r="E34" s="46"/>
    </row>
    <row r="35" spans="1:6" ht="16.5" thickBot="1" x14ac:dyDescent="0.3">
      <c r="A35" s="86"/>
      <c r="B35" s="49">
        <v>393.7</v>
      </c>
      <c r="C35" s="49">
        <f>+B35*0.27</f>
        <v>106.29900000000001</v>
      </c>
      <c r="D35" s="50">
        <v>500</v>
      </c>
      <c r="E35" s="58"/>
    </row>
    <row r="37" spans="1:6" ht="16.5" thickBot="1" x14ac:dyDescent="0.3"/>
    <row r="38" spans="1:6" s="2" customFormat="1" ht="37.5" customHeight="1" x14ac:dyDescent="0.25">
      <c r="A38" s="83" t="s">
        <v>71</v>
      </c>
      <c r="B38" s="82" t="s">
        <v>91</v>
      </c>
      <c r="C38" s="73"/>
      <c r="D38" s="74"/>
      <c r="E38" s="36"/>
      <c r="F38" s="47"/>
    </row>
    <row r="39" spans="1:6" s="8" customFormat="1" ht="16.5" customHeight="1" thickBot="1" x14ac:dyDescent="0.3">
      <c r="A39" s="84"/>
      <c r="B39" s="53" t="s">
        <v>1</v>
      </c>
      <c r="C39" s="53" t="s">
        <v>60</v>
      </c>
      <c r="D39" s="54" t="s">
        <v>3</v>
      </c>
      <c r="E39" s="39"/>
      <c r="F39" s="40"/>
    </row>
    <row r="40" spans="1:6" x14ac:dyDescent="0.25">
      <c r="A40" s="16" t="s">
        <v>72</v>
      </c>
      <c r="B40" s="48">
        <v>1355.93</v>
      </c>
      <c r="C40" s="44">
        <f>+B40*0.18</f>
        <v>244.06739999999999</v>
      </c>
      <c r="D40" s="55">
        <v>1600</v>
      </c>
      <c r="E40" s="46" t="s">
        <v>62</v>
      </c>
    </row>
    <row r="41" spans="1:6" ht="16.5" thickBot="1" x14ac:dyDescent="0.3">
      <c r="A41" s="20" t="s">
        <v>73</v>
      </c>
      <c r="B41" s="56">
        <v>1101.7</v>
      </c>
      <c r="C41" s="49">
        <f>+B41*0.18</f>
        <v>198.30600000000001</v>
      </c>
      <c r="D41" s="57">
        <v>1300</v>
      </c>
      <c r="E41" s="46" t="s">
        <v>62</v>
      </c>
    </row>
    <row r="42" spans="1:6" s="8" customFormat="1" ht="16.5" customHeight="1" thickBot="1" x14ac:dyDescent="0.3">
      <c r="A42" s="59"/>
      <c r="B42" s="60" t="s">
        <v>1</v>
      </c>
      <c r="C42" s="60" t="s">
        <v>46</v>
      </c>
      <c r="D42" s="61" t="s">
        <v>3</v>
      </c>
      <c r="E42" s="39"/>
      <c r="F42" s="40"/>
    </row>
    <row r="43" spans="1:6" s="8" customFormat="1" ht="16.5" customHeight="1" x14ac:dyDescent="0.25">
      <c r="A43" s="62" t="s">
        <v>74</v>
      </c>
      <c r="B43" s="48">
        <v>393.7</v>
      </c>
      <c r="C43" s="44">
        <f>+B43*0.27</f>
        <v>106.29900000000001</v>
      </c>
      <c r="D43" s="55">
        <v>500</v>
      </c>
      <c r="E43" s="39"/>
      <c r="F43" s="40"/>
    </row>
    <row r="44" spans="1:6" x14ac:dyDescent="0.25">
      <c r="A44" s="16" t="s">
        <v>75</v>
      </c>
      <c r="B44" s="48">
        <v>393.7</v>
      </c>
      <c r="C44" s="44">
        <f>+B44*0.27</f>
        <v>106.29900000000001</v>
      </c>
      <c r="D44" s="55">
        <v>500</v>
      </c>
      <c r="E44" s="46"/>
    </row>
    <row r="45" spans="1:6" ht="16.5" thickBot="1" x14ac:dyDescent="0.3">
      <c r="A45" s="20" t="s">
        <v>76</v>
      </c>
      <c r="B45" s="56">
        <f>+B44*2</f>
        <v>787.4</v>
      </c>
      <c r="C45" s="49">
        <f>+B45*0.27</f>
        <v>212.59800000000001</v>
      </c>
      <c r="D45" s="57">
        <f>+B45+C45</f>
        <v>999.99800000000005</v>
      </c>
      <c r="E45" s="46"/>
    </row>
  </sheetData>
  <mergeCells count="8">
    <mergeCell ref="A1:D1"/>
    <mergeCell ref="A38:A39"/>
    <mergeCell ref="B38:D38"/>
    <mergeCell ref="A3:A4"/>
    <mergeCell ref="B3:D3"/>
    <mergeCell ref="A20:A21"/>
    <mergeCell ref="B20:D20"/>
    <mergeCell ref="A34:A35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4" orientation="landscape" verticalDpi="0" r:id="rId1"/>
  <headerFooter>
    <oddFooter>&amp;LGAMESZ Veresegyház&amp;RKészült: 2016. november 18.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zoomScaleNormal="100" workbookViewId="0">
      <selection sqref="A1:D1"/>
    </sheetView>
  </sheetViews>
  <sheetFormatPr defaultRowHeight="15.75" x14ac:dyDescent="0.25"/>
  <cols>
    <col min="1" max="1" width="49.5703125" style="32" bestFit="1" customWidth="1"/>
    <col min="2" max="4" width="17.85546875" style="35" customWidth="1"/>
    <col min="5" max="5" width="10.7109375" style="15" customWidth="1"/>
    <col min="6" max="6" width="17.5703125" style="47" bestFit="1" customWidth="1"/>
    <col min="7" max="16384" width="9.140625" style="14"/>
  </cols>
  <sheetData>
    <row r="1" spans="1:6" ht="18.75" x14ac:dyDescent="0.25">
      <c r="A1" s="87" t="s">
        <v>103</v>
      </c>
      <c r="B1" s="87"/>
      <c r="C1" s="87"/>
      <c r="D1" s="87"/>
    </row>
    <row r="2" spans="1:6" ht="16.5" thickBot="1" x14ac:dyDescent="0.3"/>
    <row r="3" spans="1:6" s="2" customFormat="1" ht="37.5" customHeight="1" x14ac:dyDescent="0.25">
      <c r="A3" s="80" t="s">
        <v>89</v>
      </c>
      <c r="B3" s="82" t="s">
        <v>88</v>
      </c>
      <c r="C3" s="73"/>
      <c r="D3" s="74"/>
      <c r="E3" s="36"/>
      <c r="F3" s="37"/>
    </row>
    <row r="4" spans="1:6" s="8" customFormat="1" ht="16.5" customHeight="1" thickBot="1" x14ac:dyDescent="0.3">
      <c r="A4" s="81"/>
      <c r="B4" s="38" t="s">
        <v>1</v>
      </c>
      <c r="C4" s="38" t="s">
        <v>46</v>
      </c>
      <c r="D4" s="7" t="s">
        <v>3</v>
      </c>
      <c r="E4" s="39"/>
      <c r="F4" s="40"/>
    </row>
    <row r="5" spans="1:6" s="8" customFormat="1" x14ac:dyDescent="0.25">
      <c r="A5" s="41" t="s">
        <v>77</v>
      </c>
      <c r="B5" s="42"/>
      <c r="C5" s="42"/>
      <c r="D5" s="43"/>
      <c r="E5" s="39"/>
      <c r="F5" s="40"/>
    </row>
    <row r="6" spans="1:6" x14ac:dyDescent="0.25">
      <c r="A6" s="16" t="s">
        <v>80</v>
      </c>
      <c r="B6" s="63">
        <v>478</v>
      </c>
      <c r="C6" s="63">
        <f>ROUND(+B6*0.27,0)</f>
        <v>129</v>
      </c>
      <c r="D6" s="45">
        <f>+C6+B6</f>
        <v>607</v>
      </c>
      <c r="E6" s="46"/>
    </row>
    <row r="7" spans="1:6" x14ac:dyDescent="0.25">
      <c r="A7" s="16" t="s">
        <v>81</v>
      </c>
      <c r="B7" s="63">
        <v>392</v>
      </c>
      <c r="C7" s="63">
        <f t="shared" ref="C7:C9" si="0">ROUND(+B7*0.27,0)</f>
        <v>106</v>
      </c>
      <c r="D7" s="45">
        <f t="shared" ref="D7:D9" si="1">+C7+B7</f>
        <v>498</v>
      </c>
      <c r="E7" s="46"/>
    </row>
    <row r="8" spans="1:6" x14ac:dyDescent="0.25">
      <c r="A8" s="16" t="s">
        <v>82</v>
      </c>
      <c r="B8" s="63">
        <v>291</v>
      </c>
      <c r="C8" s="63">
        <f t="shared" si="0"/>
        <v>79</v>
      </c>
      <c r="D8" s="45">
        <f t="shared" si="1"/>
        <v>370</v>
      </c>
      <c r="E8" s="46"/>
    </row>
    <row r="9" spans="1:6" x14ac:dyDescent="0.25">
      <c r="A9" s="16" t="s">
        <v>83</v>
      </c>
      <c r="B9" s="64">
        <v>97</v>
      </c>
      <c r="C9" s="63">
        <f t="shared" si="0"/>
        <v>26</v>
      </c>
      <c r="D9" s="45">
        <f t="shared" si="1"/>
        <v>123</v>
      </c>
      <c r="E9" s="46"/>
    </row>
    <row r="10" spans="1:6" s="8" customFormat="1" x14ac:dyDescent="0.25">
      <c r="A10" s="41" t="s">
        <v>78</v>
      </c>
      <c r="B10" s="63"/>
      <c r="C10" s="63"/>
      <c r="D10" s="45"/>
      <c r="E10" s="46"/>
      <c r="F10" s="47"/>
    </row>
    <row r="11" spans="1:6" x14ac:dyDescent="0.25">
      <c r="A11" s="16" t="s">
        <v>84</v>
      </c>
      <c r="B11" s="63">
        <f>353+212</f>
        <v>565</v>
      </c>
      <c r="C11" s="63">
        <f>ROUND(+B11*0.27,0)</f>
        <v>153</v>
      </c>
      <c r="D11" s="45">
        <f>+C11+B11</f>
        <v>718</v>
      </c>
      <c r="E11" s="46"/>
    </row>
    <row r="12" spans="1:6" x14ac:dyDescent="0.25">
      <c r="A12" s="16" t="s">
        <v>85</v>
      </c>
      <c r="B12" s="63">
        <f>101+61</f>
        <v>162</v>
      </c>
      <c r="C12" s="63">
        <f t="shared" ref="C12" si="2">ROUND(+B12*0.27,0)</f>
        <v>44</v>
      </c>
      <c r="D12" s="45">
        <f t="shared" ref="D12" si="3">+C12+B12</f>
        <v>206</v>
      </c>
      <c r="E12" s="46"/>
    </row>
    <row r="13" spans="1:6" s="8" customFormat="1" x14ac:dyDescent="0.25">
      <c r="A13" s="41" t="s">
        <v>79</v>
      </c>
      <c r="B13" s="63"/>
      <c r="C13" s="63"/>
      <c r="D13" s="45"/>
      <c r="E13" s="46"/>
      <c r="F13" s="47"/>
    </row>
    <row r="14" spans="1:6" x14ac:dyDescent="0.25">
      <c r="A14" s="16" t="s">
        <v>86</v>
      </c>
      <c r="B14" s="63">
        <v>291</v>
      </c>
      <c r="C14" s="63">
        <f>ROUND(+B14*0.27,0)</f>
        <v>79</v>
      </c>
      <c r="D14" s="45">
        <f>+C14+B14</f>
        <v>370</v>
      </c>
      <c r="E14" s="46"/>
    </row>
    <row r="15" spans="1:6" ht="16.5" thickBot="1" x14ac:dyDescent="0.3">
      <c r="A15" s="20" t="s">
        <v>87</v>
      </c>
      <c r="B15" s="65">
        <f>362+217</f>
        <v>579</v>
      </c>
      <c r="C15" s="65">
        <f t="shared" ref="C15" si="4">ROUND(+B15*0.27,0)</f>
        <v>156</v>
      </c>
      <c r="D15" s="50">
        <f>+C15+B15</f>
        <v>735</v>
      </c>
      <c r="E15" s="46"/>
    </row>
  </sheetData>
  <mergeCells count="3">
    <mergeCell ref="A3:A4"/>
    <mergeCell ref="B3:D3"/>
    <mergeCell ref="A1:D1"/>
  </mergeCell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verticalDpi="0" r:id="rId1"/>
  <headerFooter>
    <oddFooter>&amp;LGAMESZ Veresegyház&amp;RKészült: 2016. november 18.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abSelected="1" zoomScaleNormal="100" workbookViewId="0">
      <selection activeCell="A14" sqref="A14"/>
    </sheetView>
  </sheetViews>
  <sheetFormatPr defaultRowHeight="15.75" x14ac:dyDescent="0.25"/>
  <cols>
    <col min="1" max="1" width="49.5703125" style="32" bestFit="1" customWidth="1"/>
    <col min="2" max="4" width="17.85546875" style="35" customWidth="1"/>
    <col min="5" max="5" width="10.7109375" style="15" customWidth="1"/>
    <col min="6" max="6" width="17.5703125" style="47" bestFit="1" customWidth="1"/>
    <col min="7" max="16384" width="9.140625" style="14"/>
  </cols>
  <sheetData>
    <row r="1" spans="1:6" ht="18.75" x14ac:dyDescent="0.25">
      <c r="A1" s="87" t="s">
        <v>105</v>
      </c>
      <c r="B1" s="87"/>
      <c r="C1" s="87"/>
      <c r="D1" s="87"/>
    </row>
    <row r="2" spans="1:6" ht="16.5" thickBot="1" x14ac:dyDescent="0.3"/>
    <row r="3" spans="1:6" s="2" customFormat="1" ht="37.5" customHeight="1" x14ac:dyDescent="0.25">
      <c r="A3" s="80" t="s">
        <v>99</v>
      </c>
      <c r="B3" s="82" t="s">
        <v>88</v>
      </c>
      <c r="C3" s="73"/>
      <c r="D3" s="74"/>
      <c r="E3" s="36"/>
      <c r="F3" s="37"/>
    </row>
    <row r="4" spans="1:6" s="8" customFormat="1" ht="16.5" customHeight="1" thickBot="1" x14ac:dyDescent="0.3">
      <c r="A4" s="81"/>
      <c r="B4" s="38" t="s">
        <v>1</v>
      </c>
      <c r="C4" s="38" t="s">
        <v>46</v>
      </c>
      <c r="D4" s="7" t="s">
        <v>3</v>
      </c>
      <c r="E4" s="39"/>
      <c r="F4" s="40"/>
    </row>
    <row r="5" spans="1:6" s="8" customFormat="1" x14ac:dyDescent="0.25">
      <c r="A5" s="41" t="s">
        <v>100</v>
      </c>
      <c r="B5" s="42"/>
      <c r="C5" s="42"/>
      <c r="D5" s="43"/>
      <c r="E5" s="39"/>
      <c r="F5" s="40"/>
    </row>
    <row r="6" spans="1:6" ht="37.5" customHeight="1" x14ac:dyDescent="0.25">
      <c r="A6" s="88" t="s">
        <v>102</v>
      </c>
      <c r="B6" s="90">
        <v>1968.5</v>
      </c>
      <c r="C6" s="90">
        <f>ROUND(+B6*0.27,1)</f>
        <v>531.5</v>
      </c>
      <c r="D6" s="45">
        <f>+C6+B6</f>
        <v>2500</v>
      </c>
      <c r="E6" s="46"/>
    </row>
    <row r="7" spans="1:6" s="8" customFormat="1" x14ac:dyDescent="0.25">
      <c r="A7" s="41" t="s">
        <v>101</v>
      </c>
      <c r="B7" s="63"/>
      <c r="C7" s="63"/>
      <c r="D7" s="45"/>
      <c r="E7" s="46"/>
      <c r="F7" s="47"/>
    </row>
    <row r="8" spans="1:6" ht="37.5" customHeight="1" thickBot="1" x14ac:dyDescent="0.3">
      <c r="A8" s="91" t="s">
        <v>106</v>
      </c>
      <c r="B8" s="65">
        <v>1181</v>
      </c>
      <c r="C8" s="65">
        <f t="shared" ref="C8" si="0">ROUND(+B8*0.27,0)</f>
        <v>319</v>
      </c>
      <c r="D8" s="50">
        <f>+C8+B8</f>
        <v>1500</v>
      </c>
      <c r="E8" s="46"/>
    </row>
    <row r="12" spans="1:6" x14ac:dyDescent="0.25">
      <c r="B12" s="40"/>
      <c r="C12" s="40"/>
    </row>
    <row r="13" spans="1:6" x14ac:dyDescent="0.25">
      <c r="B13" s="89"/>
      <c r="C13" s="89"/>
    </row>
  </sheetData>
  <mergeCells count="3">
    <mergeCell ref="A3:A4"/>
    <mergeCell ref="B3:D3"/>
    <mergeCell ref="A1:D1"/>
  </mergeCell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verticalDpi="0" r:id="rId1"/>
  <headerFooter>
    <oddFooter>&amp;LGAMESZ Veresegyház&amp;RKészült: 2016. november 18.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uszoda_rendeletmell(2017)</vt:lpstr>
      <vt:lpstr>fürdő_rendeletmell(2017)</vt:lpstr>
      <vt:lpstr>iskétk_rendeletmell(2017)</vt:lpstr>
      <vt:lpstr>hulladékudvar, inertbánya(2017)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Zsuzsanna</dc:creator>
  <cp:lastModifiedBy>Kovács Zsuzsanna</cp:lastModifiedBy>
  <cp:lastPrinted>2016-11-18T13:48:39Z</cp:lastPrinted>
  <dcterms:created xsi:type="dcterms:W3CDTF">2015-11-26T14:52:30Z</dcterms:created>
  <dcterms:modified xsi:type="dcterms:W3CDTF">2016-11-18T13:51:33Z</dcterms:modified>
</cp:coreProperties>
</file>